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Школа\Desktop\ежедневное меню\"/>
    </mc:Choice>
  </mc:AlternateContent>
  <xr:revisionPtr revIDLastSave="0" documentId="8_{8C0B3AEA-596C-4D47-B253-14DFB54FD6FF}" xr6:coauthVersionLast="36" xr6:coauthVersionMax="36" xr10:uidLastSave="{00000000-0000-0000-0000-000000000000}"/>
  <bookViews>
    <workbookView xWindow="0" yWindow="0" windowWidth="28800" windowHeight="12225" tabRatio="947" firstSheet="20" activeTab="22"/>
  </bookViews>
  <sheets>
    <sheet name="1 день 17.05 (сош3)" sheetId="329" r:id="rId1"/>
    <sheet name="1 день 31.05 (сош3) (2)" sheetId="340" r:id="rId2"/>
    <sheet name="1 день 04.05;17.05;31.05" sheetId="291" r:id="rId3"/>
    <sheet name="1 деньКАДЕТЫ 04.05; 17.05;31.05" sheetId="292" r:id="rId4"/>
    <sheet name="2 день 05.05; 18.05 (меню 2)" sheetId="317" r:id="rId5"/>
    <sheet name="2 день 18.05 (СОШ 3)" sheetId="330" r:id="rId6"/>
    <sheet name="2 день 05.05; 18.05" sheetId="219" r:id="rId7"/>
    <sheet name="2 деньСОШ2 05.05;18.05(меню №2)" sheetId="318" r:id="rId8"/>
    <sheet name="2 день городище 05.05; 18.05" sheetId="220" r:id="rId9"/>
    <sheet name="3 день19.05  (меню №2)" sheetId="319" r:id="rId10"/>
    <sheet name="3 день19.05  (СОШ 3)" sheetId="331" r:id="rId11"/>
    <sheet name="3 день19.05" sheetId="240" r:id="rId12"/>
    <sheet name="3 день 19.05 (меню№2СОШ2)" sheetId="320" r:id="rId13"/>
    <sheet name="3 день городище 19.05" sheetId="241" r:id="rId14"/>
    <sheet name="4 день20.05 (СОШ№3)" sheetId="341" r:id="rId15"/>
    <sheet name="4 день06.05;20.05" sheetId="290" r:id="rId16"/>
    <sheet name="4 день кадеты 06.05;20.05" sheetId="242" r:id="rId17"/>
    <sheet name="5 день 21.05 (СОШ 3)" sheetId="332" r:id="rId18"/>
    <sheet name="5 день 07.05;21.05" sheetId="243" r:id="rId19"/>
    <sheet name="5 денькадеты 07.05; 21.05" sheetId="244" r:id="rId20"/>
    <sheet name="6 день22.05 (суб) (СОШ 3)" sheetId="333" r:id="rId21"/>
    <sheet name="6 день 22.05 (суб)" sheetId="323" r:id="rId22"/>
    <sheet name="7 день11.05;24.05" sheetId="314" r:id="rId23"/>
    <sheet name="7 день кадеты 11.05;24.05" sheetId="316" r:id="rId24"/>
    <sheet name="8 день 12.05;25.05 (меню №2)" sheetId="321" r:id="rId25"/>
    <sheet name="8 день 12.05 (СОШ 3)" sheetId="335" r:id="rId26"/>
    <sheet name="8 день 25.05 (СОШ 3) (2)" sheetId="336" r:id="rId27"/>
    <sheet name="8 день 12.05;25.05" sheetId="311" r:id="rId28"/>
    <sheet name="8 день СОШ2 12.05;25.05 (меню2)" sheetId="322" r:id="rId29"/>
    <sheet name="8 день городище 12.0; 25.05" sheetId="224" r:id="rId30"/>
    <sheet name="9 день 26.05; (СОШ 3)" sheetId="337" r:id="rId31"/>
    <sheet name="9 день 26.05;" sheetId="221" r:id="rId32"/>
    <sheet name=" 9 денькадеты 26.05" sheetId="222" r:id="rId33"/>
    <sheet name="10 день 13.05; (СОШ 3) (2)" sheetId="334" r:id="rId34"/>
    <sheet name="10 день 27.05; (СОШ 3)" sheetId="328" r:id="rId35"/>
    <sheet name="10 день 13.05;27.05" sheetId="253" r:id="rId36"/>
    <sheet name="10 день кадеты 13.05;27.05" sheetId="254" r:id="rId37"/>
    <sheet name="11 день 14.05; 28.05 (сош 3)" sheetId="338" r:id="rId38"/>
    <sheet name="11 день 14.05; 28.05" sheetId="231" r:id="rId39"/>
    <sheet name="11 день кадеты 14.05;28.05" sheetId="232" r:id="rId40"/>
    <sheet name="12 день15.05;29.05 (СОШ №3)" sheetId="339" r:id="rId41"/>
    <sheet name="12 день15.05;29.05" sheetId="324" r:id="rId42"/>
  </sheets>
  <definedNames>
    <definedName name="_xlnm.Print_Area" localSheetId="32">' 9 денькадеты 26.05'!$A$5:$I$71</definedName>
    <definedName name="_xlnm.Print_Area" localSheetId="2">'1 день 04.05;17.05;31.05'!$A$4:$I$65</definedName>
    <definedName name="_xlnm.Print_Area" localSheetId="0">'1 день 17.05 (сош3)'!$A$4:$I$65</definedName>
    <definedName name="_xlnm.Print_Area" localSheetId="1">'1 день 31.05 (сош3) (2)'!$A$4:$I$65</definedName>
    <definedName name="_xlnm.Print_Area" localSheetId="3">'1 деньКАДЕТЫ 04.05; 17.05;31.05'!$A$7:$I$74</definedName>
    <definedName name="_xlnm.Print_Area" localSheetId="33">'10 день 13.05; (СОШ 3) (2)'!$A$5:$I$65</definedName>
    <definedName name="_xlnm.Print_Area" localSheetId="35">'10 день 13.05;27.05'!$A$5:$I$65</definedName>
    <definedName name="_xlnm.Print_Area" localSheetId="34">'10 день 27.05; (СОШ 3)'!$A$5:$I$65</definedName>
    <definedName name="_xlnm.Print_Area" localSheetId="36">'10 день кадеты 13.05;27.05'!$A$5:$I$70</definedName>
    <definedName name="_xlnm.Print_Area" localSheetId="38">'11 день 14.05; 28.05'!$A$5:$I$66</definedName>
    <definedName name="_xlnm.Print_Area" localSheetId="37">'11 день 14.05; 28.05 (сош 3)'!$A$5:$I$66</definedName>
    <definedName name="_xlnm.Print_Area" localSheetId="39">'11 день кадеты 14.05;28.05'!$A$5:$I$70</definedName>
    <definedName name="_xlnm.Print_Area" localSheetId="41">'12 день15.05;29.05'!$A$5:$I$67</definedName>
    <definedName name="_xlnm.Print_Area" localSheetId="40">'12 день15.05;29.05 (СОШ №3)'!$A$5:$I$67</definedName>
    <definedName name="_xlnm.Print_Area" localSheetId="6">'2 день 05.05; 18.05'!$A$5:$I$66</definedName>
    <definedName name="_xlnm.Print_Area" localSheetId="4">'2 день 05.05; 18.05 (меню 2)'!$A$5:$I$66</definedName>
    <definedName name="_xlnm.Print_Area" localSheetId="5">'2 день 18.05 (СОШ 3)'!$A$5:$I$66</definedName>
    <definedName name="_xlnm.Print_Area" localSheetId="8">'2 день городище 05.05; 18.05'!$A$5:$I$74</definedName>
    <definedName name="_xlnm.Print_Area" localSheetId="7">'2 деньСОШ2 05.05;18.05(меню №2)'!$A$5:$I$74</definedName>
    <definedName name="_xlnm.Print_Area" localSheetId="12">'3 день 19.05 (меню№2СОШ2)'!$A$5:$I$69</definedName>
    <definedName name="_xlnm.Print_Area" localSheetId="13">'3 день городище 19.05'!$A$5:$I$69</definedName>
    <definedName name="_xlnm.Print_Area" localSheetId="11">'3 день19.05'!$A$5:$I$64</definedName>
    <definedName name="_xlnm.Print_Area" localSheetId="9">'3 день19.05  (меню №2)'!$A$5:$I$64</definedName>
    <definedName name="_xlnm.Print_Area" localSheetId="10">'3 день19.05  (СОШ 3)'!$A$5:$I$64</definedName>
    <definedName name="_xlnm.Print_Area" localSheetId="16">'4 день кадеты 06.05;20.05'!$A$5:$I$75</definedName>
    <definedName name="_xlnm.Print_Area" localSheetId="15">'4 день06.05;20.05'!$A$5:$I$71</definedName>
    <definedName name="_xlnm.Print_Area" localSheetId="14">'4 день20.05 (СОШ№3)'!$A$5:$I$71</definedName>
    <definedName name="_xlnm.Print_Area" localSheetId="18">'5 день 07.05;21.05'!$A$5:$I$68</definedName>
    <definedName name="_xlnm.Print_Area" localSheetId="17">'5 день 21.05 (СОШ 3)'!$A$5:$I$68</definedName>
    <definedName name="_xlnm.Print_Area" localSheetId="19">'5 денькадеты 07.05; 21.05'!$A$5:$I$73</definedName>
    <definedName name="_xlnm.Print_Area" localSheetId="21">'6 день 22.05 (суб)'!$A$5:$I$70</definedName>
    <definedName name="_xlnm.Print_Area" localSheetId="20">'6 день22.05 (суб) (СОШ 3)'!$A$5:$I$70</definedName>
    <definedName name="_xlnm.Print_Area" localSheetId="23">'7 день кадеты 11.05;24.05'!$A$5:$I$74</definedName>
    <definedName name="_xlnm.Print_Area" localSheetId="22">'7 день11.05;24.05'!$A$5:$I$71</definedName>
    <definedName name="_xlnm.Print_Area" localSheetId="25">'8 день 12.05 (СОШ 3)'!$A$5:$I$65</definedName>
    <definedName name="_xlnm.Print_Area" localSheetId="27">'8 день 12.05;25.05'!$A$5:$I$65</definedName>
    <definedName name="_xlnm.Print_Area" localSheetId="24">'8 день 12.05;25.05 (меню №2)'!$A$5:$I$65</definedName>
    <definedName name="_xlnm.Print_Area" localSheetId="26">'8 день 25.05 (СОШ 3) (2)'!$A$5:$I$65</definedName>
    <definedName name="_xlnm.Print_Area" localSheetId="29">'8 день городище 12.0; 25.05'!$A$5:$I$68</definedName>
    <definedName name="_xlnm.Print_Area" localSheetId="28">'8 день СОШ2 12.05;25.05 (меню2)'!$A$5:$I$68</definedName>
    <definedName name="_xlnm.Print_Area" localSheetId="31">'9 день 26.05;'!$A$5:$I$66</definedName>
    <definedName name="_xlnm.Print_Area" localSheetId="30">'9 день 26.05; (СОШ 3)'!$A$5:$I$66</definedName>
  </definedNames>
  <calcPr calcId="191029"/>
</workbook>
</file>

<file path=xl/calcChain.xml><?xml version="1.0" encoding="utf-8"?>
<calcChain xmlns="http://schemas.openxmlformats.org/spreadsheetml/2006/main">
  <c r="I66" i="341" l="1"/>
  <c r="H66" i="341"/>
  <c r="F66" i="341"/>
  <c r="E66" i="341"/>
  <c r="D66" i="341"/>
  <c r="J65" i="341"/>
  <c r="J64" i="341"/>
  <c r="J63" i="341"/>
  <c r="J62" i="341"/>
  <c r="G62" i="341"/>
  <c r="G60" i="341"/>
  <c r="G66" i="341" s="1"/>
  <c r="I55" i="341"/>
  <c r="H55" i="341"/>
  <c r="F55" i="341"/>
  <c r="E55" i="341"/>
  <c r="D55" i="341"/>
  <c r="J53" i="341"/>
  <c r="G53" i="341"/>
  <c r="G52" i="341"/>
  <c r="G51" i="341"/>
  <c r="G50" i="341"/>
  <c r="G55" i="341" s="1"/>
  <c r="I47" i="341"/>
  <c r="H47" i="341"/>
  <c r="F47" i="341"/>
  <c r="E47" i="341"/>
  <c r="D47" i="341"/>
  <c r="J45" i="341"/>
  <c r="J44" i="341"/>
  <c r="G44" i="341"/>
  <c r="J43" i="341"/>
  <c r="G43" i="341"/>
  <c r="G47" i="341" s="1"/>
  <c r="G41" i="341"/>
  <c r="G40" i="341"/>
  <c r="G39" i="341"/>
  <c r="I36" i="341"/>
  <c r="H36" i="341"/>
  <c r="F36" i="341"/>
  <c r="E36" i="341"/>
  <c r="D36" i="341"/>
  <c r="J35" i="341"/>
  <c r="J34" i="341"/>
  <c r="G34" i="341"/>
  <c r="J33" i="341"/>
  <c r="G33" i="341"/>
  <c r="G31" i="341"/>
  <c r="G36" i="341" s="1"/>
  <c r="G30" i="341"/>
  <c r="G29" i="341"/>
  <c r="I27" i="341"/>
  <c r="H27" i="341"/>
  <c r="F27" i="341"/>
  <c r="E27" i="341"/>
  <c r="D27" i="341"/>
  <c r="J26" i="341"/>
  <c r="G26" i="341"/>
  <c r="J25" i="341"/>
  <c r="G25" i="341"/>
  <c r="G24" i="341"/>
  <c r="G23" i="341"/>
  <c r="G27" i="341" s="1"/>
  <c r="G22" i="341"/>
  <c r="I20" i="341"/>
  <c r="H20" i="341"/>
  <c r="F20" i="341"/>
  <c r="F37" i="341" s="1"/>
  <c r="E20" i="341"/>
  <c r="E37" i="341" s="1"/>
  <c r="D20" i="341"/>
  <c r="D37" i="341" s="1"/>
  <c r="G18" i="341"/>
  <c r="J17" i="341"/>
  <c r="G17" i="341"/>
  <c r="G16" i="341"/>
  <c r="G15" i="341"/>
  <c r="G14" i="341"/>
  <c r="G20" i="341" s="1"/>
  <c r="I60" i="340"/>
  <c r="H60" i="340"/>
  <c r="F60" i="340"/>
  <c r="E60" i="340"/>
  <c r="D60" i="340"/>
  <c r="J58" i="340"/>
  <c r="J57" i="340"/>
  <c r="G57" i="340"/>
  <c r="G56" i="340"/>
  <c r="G55" i="340"/>
  <c r="G60" i="340"/>
  <c r="I52" i="340"/>
  <c r="H52" i="340"/>
  <c r="F52" i="340"/>
  <c r="E52" i="340"/>
  <c r="D52" i="340"/>
  <c r="J51" i="340"/>
  <c r="G51" i="340"/>
  <c r="G50" i="340"/>
  <c r="G52" i="340" s="1"/>
  <c r="G49" i="340"/>
  <c r="G48" i="340"/>
  <c r="I45" i="340"/>
  <c r="H45" i="340"/>
  <c r="F45" i="340"/>
  <c r="E45" i="340"/>
  <c r="D45" i="340"/>
  <c r="J44" i="340"/>
  <c r="G44" i="340"/>
  <c r="J43" i="340"/>
  <c r="G43" i="340"/>
  <c r="G42" i="340"/>
  <c r="G40" i="340"/>
  <c r="G39" i="340"/>
  <c r="G45" i="340" s="1"/>
  <c r="G38" i="340"/>
  <c r="I35" i="340"/>
  <c r="H35" i="340"/>
  <c r="F35" i="340"/>
  <c r="F36" i="340" s="1"/>
  <c r="E35" i="340"/>
  <c r="E36" i="340"/>
  <c r="D35" i="340"/>
  <c r="J34" i="340"/>
  <c r="G34" i="340"/>
  <c r="J33" i="340"/>
  <c r="G33" i="340"/>
  <c r="G32" i="340"/>
  <c r="G30" i="340"/>
  <c r="G29" i="340"/>
  <c r="G28" i="340"/>
  <c r="G35" i="340" s="1"/>
  <c r="I26" i="340"/>
  <c r="H26" i="340"/>
  <c r="F26" i="340"/>
  <c r="E26" i="340"/>
  <c r="D26" i="340"/>
  <c r="J25" i="340"/>
  <c r="G25" i="340"/>
  <c r="J24" i="340"/>
  <c r="G24" i="340"/>
  <c r="G23" i="340"/>
  <c r="G22" i="340"/>
  <c r="G21" i="340"/>
  <c r="G26" i="340" s="1"/>
  <c r="I19" i="340"/>
  <c r="H19" i="340"/>
  <c r="F19" i="340"/>
  <c r="E19" i="340"/>
  <c r="D19" i="340"/>
  <c r="D36" i="340" s="1"/>
  <c r="J18" i="340"/>
  <c r="G18" i="340"/>
  <c r="J17" i="340"/>
  <c r="G17" i="340"/>
  <c r="G16" i="340"/>
  <c r="G15" i="340"/>
  <c r="G14" i="340"/>
  <c r="G19" i="340" s="1"/>
  <c r="G36" i="340" s="1"/>
  <c r="G44" i="339"/>
  <c r="I62" i="339"/>
  <c r="H62" i="339"/>
  <c r="G62" i="339"/>
  <c r="F62" i="339"/>
  <c r="E62" i="339"/>
  <c r="D62" i="339"/>
  <c r="J61" i="339"/>
  <c r="I55" i="339"/>
  <c r="H55" i="339"/>
  <c r="F55" i="339"/>
  <c r="E55" i="339"/>
  <c r="D55" i="339"/>
  <c r="J54" i="339"/>
  <c r="J53" i="339"/>
  <c r="G53" i="339"/>
  <c r="J52" i="339"/>
  <c r="G52" i="339"/>
  <c r="G51" i="339"/>
  <c r="G55" i="339" s="1"/>
  <c r="I47" i="339"/>
  <c r="H47" i="339"/>
  <c r="F47" i="339"/>
  <c r="E47" i="339"/>
  <c r="D47" i="339"/>
  <c r="J46" i="339"/>
  <c r="J45" i="339"/>
  <c r="J44" i="339"/>
  <c r="J43" i="339"/>
  <c r="G43" i="339"/>
  <c r="G41" i="339"/>
  <c r="G40" i="339"/>
  <c r="G38" i="339"/>
  <c r="G47" i="339" s="1"/>
  <c r="I35" i="339"/>
  <c r="H35" i="339"/>
  <c r="F35" i="339"/>
  <c r="E35" i="339"/>
  <c r="D35" i="339"/>
  <c r="J34" i="339"/>
  <c r="G34" i="339"/>
  <c r="J33" i="339"/>
  <c r="G33" i="339"/>
  <c r="G31" i="339"/>
  <c r="G30" i="339"/>
  <c r="G35" i="339" s="1"/>
  <c r="G28" i="339"/>
  <c r="I26" i="339"/>
  <c r="H26" i="339"/>
  <c r="F26" i="339"/>
  <c r="E26" i="339"/>
  <c r="D26" i="339"/>
  <c r="J25" i="339"/>
  <c r="G25" i="339"/>
  <c r="J24" i="339"/>
  <c r="G24" i="339"/>
  <c r="G23" i="339"/>
  <c r="G22" i="339"/>
  <c r="G21" i="339"/>
  <c r="G26" i="339" s="1"/>
  <c r="I19" i="339"/>
  <c r="H19" i="339"/>
  <c r="F19" i="339"/>
  <c r="F36" i="339"/>
  <c r="E19" i="339"/>
  <c r="E36" i="339"/>
  <c r="D19" i="339"/>
  <c r="D36" i="339" s="1"/>
  <c r="J18" i="339"/>
  <c r="G18" i="339"/>
  <c r="J17" i="339"/>
  <c r="G17" i="339"/>
  <c r="G16" i="339"/>
  <c r="G15" i="339"/>
  <c r="G19" i="339"/>
  <c r="G14" i="339"/>
  <c r="I61" i="338"/>
  <c r="H61" i="338"/>
  <c r="F61" i="338"/>
  <c r="E61" i="338"/>
  <c r="D61" i="338"/>
  <c r="J60" i="338"/>
  <c r="J59" i="338"/>
  <c r="G59" i="338"/>
  <c r="G61" i="338" s="1"/>
  <c r="G58" i="338"/>
  <c r="G57" i="338"/>
  <c r="G56" i="338"/>
  <c r="I54" i="338"/>
  <c r="H54" i="338"/>
  <c r="F54" i="338"/>
  <c r="E54" i="338"/>
  <c r="D54" i="338"/>
  <c r="J52" i="338"/>
  <c r="G52" i="338"/>
  <c r="G51" i="338"/>
  <c r="G50" i="338"/>
  <c r="G54" i="338" s="1"/>
  <c r="I47" i="338"/>
  <c r="H47" i="338"/>
  <c r="F47" i="338"/>
  <c r="E47" i="338"/>
  <c r="D47" i="338"/>
  <c r="J46" i="338"/>
  <c r="J45" i="338"/>
  <c r="G45" i="338"/>
  <c r="J44" i="338"/>
  <c r="G44" i="338"/>
  <c r="G43" i="338"/>
  <c r="G42" i="338"/>
  <c r="G41" i="338"/>
  <c r="G40" i="338"/>
  <c r="G39" i="338"/>
  <c r="G47" i="338" s="1"/>
  <c r="I36" i="338"/>
  <c r="H36" i="338"/>
  <c r="F36" i="338"/>
  <c r="E36" i="338"/>
  <c r="D36" i="338"/>
  <c r="J35" i="338"/>
  <c r="J34" i="338"/>
  <c r="G34" i="338"/>
  <c r="J33" i="338"/>
  <c r="G33" i="338"/>
  <c r="G32" i="338"/>
  <c r="G31" i="338"/>
  <c r="G29" i="338"/>
  <c r="G36" i="338" s="1"/>
  <c r="G28" i="338"/>
  <c r="I26" i="338"/>
  <c r="H26" i="338"/>
  <c r="F26" i="338"/>
  <c r="E26" i="338"/>
  <c r="D26" i="338"/>
  <c r="J24" i="338"/>
  <c r="G24" i="338"/>
  <c r="G23" i="338"/>
  <c r="G22" i="338"/>
  <c r="G21" i="338"/>
  <c r="G26" i="338"/>
  <c r="I19" i="338"/>
  <c r="H19" i="338"/>
  <c r="F19" i="338"/>
  <c r="F37" i="338" s="1"/>
  <c r="E19" i="338"/>
  <c r="E37" i="338"/>
  <c r="D19" i="338"/>
  <c r="D37" i="338"/>
  <c r="J17" i="338"/>
  <c r="G17" i="338"/>
  <c r="G16" i="338"/>
  <c r="G15" i="338"/>
  <c r="G19" i="338" s="1"/>
  <c r="G14" i="338"/>
  <c r="G55" i="328"/>
  <c r="G60" i="328" s="1"/>
  <c r="G56" i="328"/>
  <c r="G57" i="328"/>
  <c r="G58" i="328"/>
  <c r="G59" i="328"/>
  <c r="G45" i="328"/>
  <c r="G44" i="328"/>
  <c r="G43" i="328"/>
  <c r="G42" i="328"/>
  <c r="G41" i="328"/>
  <c r="G40" i="328"/>
  <c r="G46" i="328" s="1"/>
  <c r="G39" i="328"/>
  <c r="G35" i="328"/>
  <c r="G34" i="328"/>
  <c r="G33" i="328"/>
  <c r="G32" i="328"/>
  <c r="G36" i="328" s="1"/>
  <c r="G31" i="328"/>
  <c r="G29" i="328"/>
  <c r="I61" i="337"/>
  <c r="H61" i="337"/>
  <c r="F61" i="337"/>
  <c r="E61" i="337"/>
  <c r="D61" i="337"/>
  <c r="J60" i="337"/>
  <c r="G60" i="337"/>
  <c r="J59" i="337"/>
  <c r="G59" i="337"/>
  <c r="G61" i="337" s="1"/>
  <c r="G58" i="337"/>
  <c r="I54" i="337"/>
  <c r="H54" i="337"/>
  <c r="F54" i="337"/>
  <c r="E54" i="337"/>
  <c r="D54" i="337"/>
  <c r="J52" i="337"/>
  <c r="G52" i="337"/>
  <c r="J51" i="337"/>
  <c r="G51" i="337"/>
  <c r="G50" i="337"/>
  <c r="G54" i="337"/>
  <c r="G49" i="337"/>
  <c r="I46" i="337"/>
  <c r="H46" i="337"/>
  <c r="F46" i="337"/>
  <c r="E46" i="337"/>
  <c r="D46" i="337"/>
  <c r="J44" i="337"/>
  <c r="J43" i="337"/>
  <c r="G43" i="337"/>
  <c r="G42" i="337"/>
  <c r="G46" i="337"/>
  <c r="G41" i="337"/>
  <c r="G39" i="337"/>
  <c r="G37" i="337"/>
  <c r="F37" i="337"/>
  <c r="E37" i="337"/>
  <c r="D37" i="337"/>
  <c r="I36" i="337"/>
  <c r="H36" i="337"/>
  <c r="F36" i="337"/>
  <c r="E36" i="337"/>
  <c r="D36" i="337"/>
  <c r="J34" i="337"/>
  <c r="G34" i="337"/>
  <c r="J33" i="337"/>
  <c r="G33" i="337"/>
  <c r="G32" i="337"/>
  <c r="G31" i="337"/>
  <c r="G36" i="337" s="1"/>
  <c r="G29" i="337"/>
  <c r="I27" i="337"/>
  <c r="H27" i="337"/>
  <c r="F27" i="337"/>
  <c r="E27" i="337"/>
  <c r="D27" i="337"/>
  <c r="J26" i="337"/>
  <c r="G26" i="337"/>
  <c r="J25" i="337"/>
  <c r="G25" i="337"/>
  <c r="G24" i="337"/>
  <c r="G27" i="337" s="1"/>
  <c r="G23" i="337"/>
  <c r="G22" i="337"/>
  <c r="I19" i="337"/>
  <c r="H19" i="337"/>
  <c r="F19" i="337"/>
  <c r="E19" i="337"/>
  <c r="D19" i="337"/>
  <c r="J18" i="337"/>
  <c r="G18" i="337"/>
  <c r="J17" i="337"/>
  <c r="G17" i="337"/>
  <c r="J16" i="337"/>
  <c r="G16" i="337"/>
  <c r="G15" i="337"/>
  <c r="G19" i="337" s="1"/>
  <c r="G14" i="337"/>
  <c r="I60" i="336"/>
  <c r="H60" i="336"/>
  <c r="F60" i="336"/>
  <c r="E60" i="336"/>
  <c r="D60" i="336"/>
  <c r="J59" i="336"/>
  <c r="J57" i="336"/>
  <c r="G57" i="336"/>
  <c r="G55" i="336"/>
  <c r="G54" i="336"/>
  <c r="G60" i="336"/>
  <c r="I52" i="336"/>
  <c r="H52" i="336"/>
  <c r="F52" i="336"/>
  <c r="E52" i="336"/>
  <c r="D52" i="336"/>
  <c r="J50" i="336"/>
  <c r="J49" i="336"/>
  <c r="G49" i="336"/>
  <c r="G48" i="336"/>
  <c r="G47" i="336"/>
  <c r="G52" i="336" s="1"/>
  <c r="I44" i="336"/>
  <c r="H44" i="336"/>
  <c r="F44" i="336"/>
  <c r="E44" i="336"/>
  <c r="D44" i="336"/>
  <c r="J43" i="336"/>
  <c r="G43" i="336"/>
  <c r="J42" i="336"/>
  <c r="G42" i="336"/>
  <c r="G40" i="336"/>
  <c r="G39" i="336"/>
  <c r="G38" i="336"/>
  <c r="G37" i="336"/>
  <c r="G44" i="336" s="1"/>
  <c r="I34" i="336"/>
  <c r="H34" i="336"/>
  <c r="F34" i="336"/>
  <c r="F35" i="336" s="1"/>
  <c r="E34" i="336"/>
  <c r="D34" i="336"/>
  <c r="J33" i="336"/>
  <c r="G33" i="336"/>
  <c r="J32" i="336"/>
  <c r="G32" i="336"/>
  <c r="G31" i="336"/>
  <c r="G30" i="336"/>
  <c r="G34" i="336" s="1"/>
  <c r="G29" i="336"/>
  <c r="G28" i="336"/>
  <c r="G27" i="336"/>
  <c r="I25" i="336"/>
  <c r="H25" i="336"/>
  <c r="F25" i="336"/>
  <c r="E25" i="336"/>
  <c r="D25" i="336"/>
  <c r="J24" i="336"/>
  <c r="G24" i="336"/>
  <c r="J23" i="336"/>
  <c r="G23" i="336"/>
  <c r="G22" i="336"/>
  <c r="G25" i="336" s="1"/>
  <c r="I19" i="336"/>
  <c r="H19" i="336"/>
  <c r="F19" i="336"/>
  <c r="E19" i="336"/>
  <c r="E35" i="336" s="1"/>
  <c r="D19" i="336"/>
  <c r="D35" i="336" s="1"/>
  <c r="J18" i="336"/>
  <c r="G18" i="336"/>
  <c r="J17" i="336"/>
  <c r="G17" i="336"/>
  <c r="G16" i="336"/>
  <c r="G19" i="336" s="1"/>
  <c r="G35" i="336" s="1"/>
  <c r="I60" i="335"/>
  <c r="H60" i="335"/>
  <c r="F60" i="335"/>
  <c r="E60" i="335"/>
  <c r="D60" i="335"/>
  <c r="J59" i="335"/>
  <c r="J57" i="335"/>
  <c r="G57" i="335"/>
  <c r="G55" i="335"/>
  <c r="G54" i="335"/>
  <c r="G60" i="335" s="1"/>
  <c r="I52" i="335"/>
  <c r="H52" i="335"/>
  <c r="F52" i="335"/>
  <c r="E52" i="335"/>
  <c r="D52" i="335"/>
  <c r="J50" i="335"/>
  <c r="J49" i="335"/>
  <c r="G49" i="335"/>
  <c r="G48" i="335"/>
  <c r="G47" i="335"/>
  <c r="G52" i="335"/>
  <c r="I44" i="335"/>
  <c r="H44" i="335"/>
  <c r="F44" i="335"/>
  <c r="E44" i="335"/>
  <c r="D44" i="335"/>
  <c r="J43" i="335"/>
  <c r="G43" i="335"/>
  <c r="J42" i="335"/>
  <c r="G42" i="335"/>
  <c r="G40" i="335"/>
  <c r="G39" i="335"/>
  <c r="G38" i="335"/>
  <c r="G37" i="335"/>
  <c r="G44" i="335" s="1"/>
  <c r="I34" i="335"/>
  <c r="H34" i="335"/>
  <c r="F34" i="335"/>
  <c r="E34" i="335"/>
  <c r="E35" i="335" s="1"/>
  <c r="D34" i="335"/>
  <c r="J33" i="335"/>
  <c r="G33" i="335"/>
  <c r="J32" i="335"/>
  <c r="G32" i="335"/>
  <c r="G31" i="335"/>
  <c r="G30" i="335"/>
  <c r="G29" i="335"/>
  <c r="G28" i="335"/>
  <c r="G27" i="335"/>
  <c r="G34" i="335" s="1"/>
  <c r="I25" i="335"/>
  <c r="H25" i="335"/>
  <c r="F25" i="335"/>
  <c r="E25" i="335"/>
  <c r="D25" i="335"/>
  <c r="J24" i="335"/>
  <c r="G24" i="335"/>
  <c r="G25" i="335" s="1"/>
  <c r="J23" i="335"/>
  <c r="G23" i="335"/>
  <c r="G22" i="335"/>
  <c r="I19" i="335"/>
  <c r="H19" i="335"/>
  <c r="F19" i="335"/>
  <c r="F35" i="335"/>
  <c r="E19" i="335"/>
  <c r="D19" i="335"/>
  <c r="D35" i="335"/>
  <c r="J18" i="335"/>
  <c r="G18" i="335"/>
  <c r="J17" i="335"/>
  <c r="G17" i="335"/>
  <c r="G19" i="335" s="1"/>
  <c r="G16" i="335"/>
  <c r="G67" i="242"/>
  <c r="G65" i="242"/>
  <c r="G44" i="242"/>
  <c r="G43" i="242"/>
  <c r="G41" i="242"/>
  <c r="G48" i="242" s="1"/>
  <c r="G40" i="242"/>
  <c r="G39" i="242"/>
  <c r="G34" i="242"/>
  <c r="G33" i="242"/>
  <c r="G31" i="242"/>
  <c r="G30" i="242"/>
  <c r="G29" i="242"/>
  <c r="G53" i="224"/>
  <c r="G56" i="224" s="1"/>
  <c r="G52" i="224"/>
  <c r="G51" i="224"/>
  <c r="G24" i="224"/>
  <c r="G23" i="224"/>
  <c r="G22" i="224"/>
  <c r="G17" i="224"/>
  <c r="G16" i="224"/>
  <c r="G15" i="224"/>
  <c r="G19" i="224" s="1"/>
  <c r="G57" i="334"/>
  <c r="G42" i="334"/>
  <c r="G32" i="334"/>
  <c r="I60" i="334"/>
  <c r="H60" i="334"/>
  <c r="F60" i="334"/>
  <c r="E60" i="334"/>
  <c r="D60" i="334"/>
  <c r="J59" i="334"/>
  <c r="G59" i="334"/>
  <c r="G58" i="334"/>
  <c r="G56" i="334"/>
  <c r="G55" i="334"/>
  <c r="G60" i="334" s="1"/>
  <c r="I53" i="334"/>
  <c r="H53" i="334"/>
  <c r="F53" i="334"/>
  <c r="E53" i="334"/>
  <c r="D53" i="334"/>
  <c r="J52" i="334"/>
  <c r="G52" i="334"/>
  <c r="G51" i="334"/>
  <c r="G50" i="334"/>
  <c r="G49" i="334"/>
  <c r="G53" i="334" s="1"/>
  <c r="I46" i="334"/>
  <c r="H46" i="334"/>
  <c r="F46" i="334"/>
  <c r="E46" i="334"/>
  <c r="D46" i="334"/>
  <c r="J45" i="334"/>
  <c r="G45" i="334"/>
  <c r="J44" i="334"/>
  <c r="G44" i="334"/>
  <c r="G43" i="334"/>
  <c r="G41" i="334"/>
  <c r="G40" i="334"/>
  <c r="G39" i="334"/>
  <c r="G46" i="334" s="1"/>
  <c r="I37" i="334"/>
  <c r="I36" i="334"/>
  <c r="H36" i="334"/>
  <c r="F36" i="334"/>
  <c r="E36" i="334"/>
  <c r="D36" i="334"/>
  <c r="D37" i="334" s="1"/>
  <c r="J35" i="334"/>
  <c r="G35" i="334"/>
  <c r="J34" i="334"/>
  <c r="G34" i="334"/>
  <c r="G33" i="334"/>
  <c r="G31" i="334"/>
  <c r="G36" i="334" s="1"/>
  <c r="G29" i="334"/>
  <c r="I27" i="334"/>
  <c r="F27" i="334"/>
  <c r="E27" i="334"/>
  <c r="D27" i="334"/>
  <c r="J26" i="334"/>
  <c r="G26" i="334"/>
  <c r="J25" i="334"/>
  <c r="G25" i="334"/>
  <c r="G24" i="334"/>
  <c r="G23" i="334"/>
  <c r="G27" i="334" s="1"/>
  <c r="G22" i="334"/>
  <c r="I20" i="334"/>
  <c r="H20" i="334"/>
  <c r="H27" i="334" s="1"/>
  <c r="F20" i="334"/>
  <c r="F37" i="334" s="1"/>
  <c r="E20" i="334"/>
  <c r="E37" i="334"/>
  <c r="D20" i="334"/>
  <c r="G19" i="334"/>
  <c r="J18" i="334"/>
  <c r="G18" i="334"/>
  <c r="J17" i="334"/>
  <c r="G17" i="334"/>
  <c r="G16" i="334"/>
  <c r="G20" i="334" s="1"/>
  <c r="G37" i="334" s="1"/>
  <c r="G15" i="334"/>
  <c r="G54" i="333"/>
  <c r="G44" i="333"/>
  <c r="G33" i="333"/>
  <c r="I65" i="333"/>
  <c r="G65" i="333"/>
  <c r="F65" i="333"/>
  <c r="E65" i="333"/>
  <c r="D65" i="333"/>
  <c r="I58" i="333"/>
  <c r="F58" i="333"/>
  <c r="E58" i="333"/>
  <c r="D58" i="333"/>
  <c r="J57" i="333"/>
  <c r="G57" i="333"/>
  <c r="G58" i="333" s="1"/>
  <c r="G56" i="333"/>
  <c r="G55" i="333"/>
  <c r="I50" i="333"/>
  <c r="H50" i="333"/>
  <c r="F50" i="333"/>
  <c r="E50" i="333"/>
  <c r="D50" i="333"/>
  <c r="J48" i="333"/>
  <c r="G48" i="333"/>
  <c r="J47" i="333"/>
  <c r="G47" i="333"/>
  <c r="G46" i="333"/>
  <c r="G45" i="333"/>
  <c r="G43" i="333"/>
  <c r="I39" i="333"/>
  <c r="H39" i="333"/>
  <c r="F39" i="333"/>
  <c r="F40" i="333"/>
  <c r="E39" i="333"/>
  <c r="E40" i="333" s="1"/>
  <c r="D39" i="333"/>
  <c r="D40" i="333" s="1"/>
  <c r="J38" i="333"/>
  <c r="J37" i="333"/>
  <c r="G37" i="333"/>
  <c r="J36" i="333"/>
  <c r="G36" i="333"/>
  <c r="G35" i="333"/>
  <c r="G34" i="333"/>
  <c r="G32" i="333"/>
  <c r="G39" i="333"/>
  <c r="G40" i="333" s="1"/>
  <c r="I29" i="333"/>
  <c r="H29" i="333"/>
  <c r="F29" i="333"/>
  <c r="E29" i="333"/>
  <c r="D29" i="333"/>
  <c r="J28" i="333"/>
  <c r="J27" i="333"/>
  <c r="J26" i="333"/>
  <c r="G26" i="333"/>
  <c r="G25" i="333"/>
  <c r="G24" i="333"/>
  <c r="G29" i="333" s="1"/>
  <c r="G23" i="333"/>
  <c r="I21" i="333"/>
  <c r="J21" i="333"/>
  <c r="H21" i="333"/>
  <c r="F21" i="333"/>
  <c r="E21" i="333"/>
  <c r="D21" i="333"/>
  <c r="J20" i="333"/>
  <c r="J19" i="333"/>
  <c r="J18" i="333"/>
  <c r="G18" i="333"/>
  <c r="G21" i="333" s="1"/>
  <c r="G17" i="333"/>
  <c r="G16" i="333"/>
  <c r="G15" i="333"/>
  <c r="G58" i="332"/>
  <c r="I63" i="332"/>
  <c r="F63" i="332"/>
  <c r="E63" i="332"/>
  <c r="D63" i="332"/>
  <c r="J62" i="332"/>
  <c r="J61" i="332"/>
  <c r="G61" i="332"/>
  <c r="G63" i="332" s="1"/>
  <c r="G60" i="332"/>
  <c r="I56" i="332"/>
  <c r="F56" i="332"/>
  <c r="E56" i="332"/>
  <c r="D56" i="332"/>
  <c r="J55" i="332"/>
  <c r="G55" i="332"/>
  <c r="J54" i="332"/>
  <c r="G54" i="332"/>
  <c r="G53" i="332"/>
  <c r="G56" i="332"/>
  <c r="G52" i="332"/>
  <c r="I48" i="332"/>
  <c r="H48" i="332"/>
  <c r="F48" i="332"/>
  <c r="E48" i="332"/>
  <c r="D48" i="332"/>
  <c r="J47" i="332"/>
  <c r="G47" i="332"/>
  <c r="G48" i="332" s="1"/>
  <c r="J46" i="332"/>
  <c r="G46" i="332"/>
  <c r="G45" i="332"/>
  <c r="G42" i="332"/>
  <c r="G41" i="332"/>
  <c r="I37" i="332"/>
  <c r="H37" i="332"/>
  <c r="F37" i="332"/>
  <c r="F38" i="332"/>
  <c r="E37" i="332"/>
  <c r="E38" i="332"/>
  <c r="D37" i="332"/>
  <c r="D38" i="332"/>
  <c r="J36" i="332"/>
  <c r="G36" i="332"/>
  <c r="G37" i="332" s="1"/>
  <c r="G38" i="332" s="1"/>
  <c r="J35" i="332"/>
  <c r="G35" i="332"/>
  <c r="G34" i="332"/>
  <c r="G31" i="332"/>
  <c r="G30" i="332"/>
  <c r="I27" i="332"/>
  <c r="H27" i="332"/>
  <c r="G27" i="332"/>
  <c r="F27" i="332"/>
  <c r="E27" i="332"/>
  <c r="D27" i="332"/>
  <c r="J26" i="332"/>
  <c r="G26" i="332"/>
  <c r="J25" i="332"/>
  <c r="G25" i="332"/>
  <c r="J24" i="332"/>
  <c r="G24" i="332"/>
  <c r="G23" i="332"/>
  <c r="G22" i="332"/>
  <c r="J20" i="332"/>
  <c r="I20" i="332"/>
  <c r="H20" i="332"/>
  <c r="F20" i="332"/>
  <c r="E20" i="332"/>
  <c r="D20" i="332"/>
  <c r="J19" i="332"/>
  <c r="G19" i="332"/>
  <c r="J18" i="332"/>
  <c r="G18" i="332"/>
  <c r="J17" i="332"/>
  <c r="G17" i="332"/>
  <c r="G16" i="332"/>
  <c r="G20" i="332" s="1"/>
  <c r="G15" i="332"/>
  <c r="G55" i="331"/>
  <c r="G54" i="331"/>
  <c r="G56" i="331"/>
  <c r="G40" i="331"/>
  <c r="G41" i="331"/>
  <c r="G39" i="331"/>
  <c r="G45" i="331" s="1"/>
  <c r="G30" i="331"/>
  <c r="I59" i="331"/>
  <c r="H59" i="331"/>
  <c r="F59" i="331"/>
  <c r="E59" i="331"/>
  <c r="D59" i="331"/>
  <c r="J58" i="331"/>
  <c r="G58" i="331"/>
  <c r="G59" i="331" s="1"/>
  <c r="J57" i="331"/>
  <c r="I52" i="331"/>
  <c r="H52" i="331"/>
  <c r="F52" i="331"/>
  <c r="E52" i="331"/>
  <c r="D52" i="331"/>
  <c r="J50" i="331"/>
  <c r="G50" i="331"/>
  <c r="G52" i="331" s="1"/>
  <c r="G49" i="331"/>
  <c r="G48" i="331"/>
  <c r="I45" i="331"/>
  <c r="H45" i="331"/>
  <c r="F45" i="331"/>
  <c r="E45" i="331"/>
  <c r="D45" i="331"/>
  <c r="J44" i="331"/>
  <c r="J43" i="331"/>
  <c r="G43" i="331"/>
  <c r="G42" i="331"/>
  <c r="G38" i="331"/>
  <c r="I35" i="331"/>
  <c r="H35" i="331"/>
  <c r="F35" i="331"/>
  <c r="F36" i="331" s="1"/>
  <c r="E35" i="331"/>
  <c r="D35" i="331"/>
  <c r="J34" i="331"/>
  <c r="G34" i="331"/>
  <c r="J33" i="331"/>
  <c r="G33" i="331"/>
  <c r="G32" i="331"/>
  <c r="G31" i="331"/>
  <c r="G35" i="331" s="1"/>
  <c r="G29" i="331"/>
  <c r="G28" i="331"/>
  <c r="I25" i="331"/>
  <c r="H25" i="331"/>
  <c r="F25" i="331"/>
  <c r="E25" i="331"/>
  <c r="D25" i="331"/>
  <c r="J24" i="331"/>
  <c r="G24" i="331"/>
  <c r="J23" i="331"/>
  <c r="G23" i="331"/>
  <c r="G22" i="331"/>
  <c r="G21" i="331"/>
  <c r="G25" i="331" s="1"/>
  <c r="I19" i="331"/>
  <c r="H19" i="331"/>
  <c r="F19" i="331"/>
  <c r="E19" i="331"/>
  <c r="E36" i="331"/>
  <c r="D19" i="331"/>
  <c r="D36" i="331"/>
  <c r="J18" i="331"/>
  <c r="G18" i="331"/>
  <c r="G19" i="331" s="1"/>
  <c r="J17" i="331"/>
  <c r="G17" i="331"/>
  <c r="G16" i="331"/>
  <c r="G15" i="331"/>
  <c r="G55" i="330"/>
  <c r="G61" i="330" s="1"/>
  <c r="I61" i="330"/>
  <c r="H61" i="330"/>
  <c r="F61" i="330"/>
  <c r="E61" i="330"/>
  <c r="D61" i="330"/>
  <c r="J60" i="330"/>
  <c r="J59" i="330"/>
  <c r="G59" i="330"/>
  <c r="G58" i="330"/>
  <c r="G57" i="330"/>
  <c r="G56" i="330"/>
  <c r="I53" i="330"/>
  <c r="H53" i="330"/>
  <c r="F53" i="330"/>
  <c r="E53" i="330"/>
  <c r="D53" i="330"/>
  <c r="J51" i="330"/>
  <c r="J50" i="330"/>
  <c r="G50" i="330"/>
  <c r="G49" i="330"/>
  <c r="G48" i="330"/>
  <c r="G53" i="330" s="1"/>
  <c r="I45" i="330"/>
  <c r="H45" i="330"/>
  <c r="F45" i="330"/>
  <c r="E45" i="330"/>
  <c r="D45" i="330"/>
  <c r="J44" i="330"/>
  <c r="G44" i="330"/>
  <c r="J43" i="330"/>
  <c r="G43" i="330"/>
  <c r="J42" i="330"/>
  <c r="G42" i="330"/>
  <c r="G45" i="330" s="1"/>
  <c r="G41" i="330"/>
  <c r="G40" i="330"/>
  <c r="G39" i="330"/>
  <c r="G38" i="330"/>
  <c r="G37" i="330"/>
  <c r="I34" i="330"/>
  <c r="H34" i="330"/>
  <c r="F34" i="330"/>
  <c r="F35" i="330" s="1"/>
  <c r="E34" i="330"/>
  <c r="D34" i="330"/>
  <c r="J33" i="330"/>
  <c r="G33" i="330"/>
  <c r="J32" i="330"/>
  <c r="G32" i="330"/>
  <c r="J31" i="330"/>
  <c r="G31" i="330"/>
  <c r="G34" i="330" s="1"/>
  <c r="G35" i="330" s="1"/>
  <c r="G30" i="330"/>
  <c r="G29" i="330"/>
  <c r="G28" i="330"/>
  <c r="G27" i="330"/>
  <c r="G26" i="330"/>
  <c r="I24" i="330"/>
  <c r="H24" i="330"/>
  <c r="F24" i="330"/>
  <c r="E24" i="330"/>
  <c r="D24" i="330"/>
  <c r="J23" i="330"/>
  <c r="J22" i="330"/>
  <c r="G22" i="330"/>
  <c r="G21" i="330"/>
  <c r="G20" i="330"/>
  <c r="G24" i="330"/>
  <c r="I18" i="330"/>
  <c r="H18" i="330"/>
  <c r="F18" i="330"/>
  <c r="E18" i="330"/>
  <c r="D18" i="330"/>
  <c r="D35" i="330"/>
  <c r="J17" i="330"/>
  <c r="J16" i="330"/>
  <c r="G16" i="330"/>
  <c r="G15" i="330"/>
  <c r="G14" i="330"/>
  <c r="G18" i="330"/>
  <c r="G55" i="329"/>
  <c r="G40" i="329"/>
  <c r="G30" i="329"/>
  <c r="I60" i="329"/>
  <c r="H60" i="329"/>
  <c r="F60" i="329"/>
  <c r="E60" i="329"/>
  <c r="D60" i="329"/>
  <c r="J58" i="329"/>
  <c r="J57" i="329"/>
  <c r="G57" i="329"/>
  <c r="G56" i="329"/>
  <c r="G60" i="329" s="1"/>
  <c r="I52" i="329"/>
  <c r="H52" i="329"/>
  <c r="F52" i="329"/>
  <c r="E52" i="329"/>
  <c r="D52" i="329"/>
  <c r="J51" i="329"/>
  <c r="G51" i="329"/>
  <c r="G52" i="329" s="1"/>
  <c r="G50" i="329"/>
  <c r="G49" i="329"/>
  <c r="G48" i="329"/>
  <c r="I45" i="329"/>
  <c r="H45" i="329"/>
  <c r="F45" i="329"/>
  <c r="E45" i="329"/>
  <c r="D45" i="329"/>
  <c r="J44" i="329"/>
  <c r="G44" i="329"/>
  <c r="J43" i="329"/>
  <c r="G43" i="329"/>
  <c r="G42" i="329"/>
  <c r="G39" i="329"/>
  <c r="G45" i="329"/>
  <c r="G38" i="329"/>
  <c r="I35" i="329"/>
  <c r="H35" i="329"/>
  <c r="F35" i="329"/>
  <c r="E35" i="329"/>
  <c r="D35" i="329"/>
  <c r="D36" i="329" s="1"/>
  <c r="J34" i="329"/>
  <c r="G34" i="329"/>
  <c r="J33" i="329"/>
  <c r="G33" i="329"/>
  <c r="G32" i="329"/>
  <c r="G29" i="329"/>
  <c r="G35" i="329" s="1"/>
  <c r="G28" i="329"/>
  <c r="I26" i="329"/>
  <c r="H26" i="329"/>
  <c r="F26" i="329"/>
  <c r="E26" i="329"/>
  <c r="D26" i="329"/>
  <c r="J25" i="329"/>
  <c r="G25" i="329"/>
  <c r="J24" i="329"/>
  <c r="G24" i="329"/>
  <c r="G23" i="329"/>
  <c r="G26" i="329" s="1"/>
  <c r="G22" i="329"/>
  <c r="G21" i="329"/>
  <c r="I19" i="329"/>
  <c r="H19" i="329"/>
  <c r="F19" i="329"/>
  <c r="F36" i="329" s="1"/>
  <c r="E19" i="329"/>
  <c r="E36" i="329" s="1"/>
  <c r="D19" i="329"/>
  <c r="J18" i="329"/>
  <c r="G18" i="329"/>
  <c r="J17" i="329"/>
  <c r="G17" i="329"/>
  <c r="G16" i="329"/>
  <c r="G19" i="329" s="1"/>
  <c r="G15" i="329"/>
  <c r="G14" i="329"/>
  <c r="I60" i="328"/>
  <c r="H60" i="328"/>
  <c r="F60" i="328"/>
  <c r="E60" i="328"/>
  <c r="D60" i="328"/>
  <c r="J59" i="328"/>
  <c r="I53" i="328"/>
  <c r="H53" i="328"/>
  <c r="F53" i="328"/>
  <c r="E53" i="328"/>
  <c r="D53" i="328"/>
  <c r="J52" i="328"/>
  <c r="G52" i="328"/>
  <c r="G51" i="328"/>
  <c r="G50" i="328"/>
  <c r="G49" i="328"/>
  <c r="G53" i="328" s="1"/>
  <c r="I46" i="328"/>
  <c r="H46" i="328"/>
  <c r="F46" i="328"/>
  <c r="E46" i="328"/>
  <c r="D46" i="328"/>
  <c r="J45" i="328"/>
  <c r="J44" i="328"/>
  <c r="I36" i="328"/>
  <c r="I37" i="328" s="1"/>
  <c r="H36" i="328"/>
  <c r="F36" i="328"/>
  <c r="E36" i="328"/>
  <c r="E37" i="328"/>
  <c r="D36" i="328"/>
  <c r="D37" i="328"/>
  <c r="J35" i="328"/>
  <c r="J34" i="328"/>
  <c r="I27" i="328"/>
  <c r="F27" i="328"/>
  <c r="E27" i="328"/>
  <c r="D27" i="328"/>
  <c r="J26" i="328"/>
  <c r="G26" i="328"/>
  <c r="J25" i="328"/>
  <c r="G25" i="328"/>
  <c r="G27" i="328" s="1"/>
  <c r="G24" i="328"/>
  <c r="G23" i="328"/>
  <c r="G22" i="328"/>
  <c r="I20" i="328"/>
  <c r="H20" i="328"/>
  <c r="H27" i="328" s="1"/>
  <c r="F20" i="328"/>
  <c r="F37" i="328" s="1"/>
  <c r="E20" i="328"/>
  <c r="D20" i="328"/>
  <c r="G19" i="328"/>
  <c r="J18" i="328"/>
  <c r="G18" i="328"/>
  <c r="J17" i="328"/>
  <c r="G17" i="328"/>
  <c r="G16" i="328"/>
  <c r="G15" i="328"/>
  <c r="G20" i="328" s="1"/>
  <c r="G37" i="328" s="1"/>
  <c r="I62" i="324"/>
  <c r="H62" i="324"/>
  <c r="G62" i="324"/>
  <c r="F62" i="324"/>
  <c r="E62" i="324"/>
  <c r="D62" i="324"/>
  <c r="J61" i="324"/>
  <c r="I55" i="324"/>
  <c r="H55" i="324"/>
  <c r="F55" i="324"/>
  <c r="E55" i="324"/>
  <c r="D55" i="324"/>
  <c r="J54" i="324"/>
  <c r="J53" i="324"/>
  <c r="G53" i="324"/>
  <c r="J52" i="324"/>
  <c r="G52" i="324"/>
  <c r="G51" i="324"/>
  <c r="G55" i="324" s="1"/>
  <c r="I47" i="324"/>
  <c r="H47" i="324"/>
  <c r="F47" i="324"/>
  <c r="E47" i="324"/>
  <c r="D47" i="324"/>
  <c r="J46" i="324"/>
  <c r="J45" i="324"/>
  <c r="J44" i="324"/>
  <c r="J43" i="324"/>
  <c r="G43" i="324"/>
  <c r="G41" i="324"/>
  <c r="G40" i="324"/>
  <c r="G38" i="324"/>
  <c r="G47" i="324" s="1"/>
  <c r="I35" i="324"/>
  <c r="H35" i="324"/>
  <c r="F35" i="324"/>
  <c r="E35" i="324"/>
  <c r="D35" i="324"/>
  <c r="J34" i="324"/>
  <c r="G34" i="324"/>
  <c r="J33" i="324"/>
  <c r="G33" i="324"/>
  <c r="G31" i="324"/>
  <c r="G30" i="324"/>
  <c r="G35" i="324" s="1"/>
  <c r="G28" i="324"/>
  <c r="I26" i="324"/>
  <c r="H26" i="324"/>
  <c r="F26" i="324"/>
  <c r="E26" i="324"/>
  <c r="D26" i="324"/>
  <c r="J25" i="324"/>
  <c r="G25" i="324"/>
  <c r="J24" i="324"/>
  <c r="G24" i="324"/>
  <c r="G23" i="324"/>
  <c r="G22" i="324"/>
  <c r="G21" i="324"/>
  <c r="G26" i="324"/>
  <c r="I19" i="324"/>
  <c r="H19" i="324"/>
  <c r="F19" i="324"/>
  <c r="F36" i="324" s="1"/>
  <c r="E19" i="324"/>
  <c r="E36" i="324" s="1"/>
  <c r="D19" i="324"/>
  <c r="D36" i="324"/>
  <c r="J18" i="324"/>
  <c r="G18" i="324"/>
  <c r="G19" i="324" s="1"/>
  <c r="J17" i="324"/>
  <c r="G17" i="324"/>
  <c r="G16" i="324"/>
  <c r="G15" i="324"/>
  <c r="G14" i="324"/>
  <c r="G63" i="232"/>
  <c r="G62" i="232"/>
  <c r="G61" i="232"/>
  <c r="G60" i="232"/>
  <c r="G56" i="232"/>
  <c r="G55" i="232"/>
  <c r="G54" i="232"/>
  <c r="G45" i="232"/>
  <c r="G44" i="232"/>
  <c r="G43" i="232"/>
  <c r="G42" i="232"/>
  <c r="G41" i="232"/>
  <c r="G40" i="232"/>
  <c r="G39" i="232"/>
  <c r="G47" i="232" s="1"/>
  <c r="G34" i="232"/>
  <c r="G33" i="232"/>
  <c r="G32" i="232"/>
  <c r="G36" i="232" s="1"/>
  <c r="G31" i="232"/>
  <c r="G29" i="232"/>
  <c r="G28" i="232"/>
  <c r="G24" i="232"/>
  <c r="G23" i="232"/>
  <c r="G22" i="232"/>
  <c r="G21" i="232"/>
  <c r="G18" i="232"/>
  <c r="G19" i="232" s="1"/>
  <c r="G17" i="232"/>
  <c r="G16" i="232"/>
  <c r="G15" i="232"/>
  <c r="J18" i="232"/>
  <c r="G51" i="254"/>
  <c r="G50" i="254"/>
  <c r="G49" i="254"/>
  <c r="G64" i="254"/>
  <c r="G65" i="254" s="1"/>
  <c r="G63" i="254"/>
  <c r="G62" i="254"/>
  <c r="G61" i="254"/>
  <c r="G60" i="254"/>
  <c r="G57" i="254"/>
  <c r="G56" i="254"/>
  <c r="G55" i="254"/>
  <c r="G54" i="254"/>
  <c r="G58" i="254" s="1"/>
  <c r="G46" i="254"/>
  <c r="G45" i="254"/>
  <c r="G44" i="254"/>
  <c r="G43" i="254"/>
  <c r="G42" i="254"/>
  <c r="G41" i="254"/>
  <c r="G40" i="254"/>
  <c r="G47" i="254" s="1"/>
  <c r="G35" i="254"/>
  <c r="G34" i="254"/>
  <c r="G33" i="254"/>
  <c r="G32" i="254"/>
  <c r="G31" i="254"/>
  <c r="G30" i="254"/>
  <c r="G29" i="254"/>
  <c r="G36" i="254"/>
  <c r="G26" i="254"/>
  <c r="G25" i="254"/>
  <c r="G24" i="254"/>
  <c r="G23" i="254"/>
  <c r="G22" i="254"/>
  <c r="G18" i="254"/>
  <c r="G17" i="254"/>
  <c r="G16" i="254"/>
  <c r="G20" i="254" s="1"/>
  <c r="G15" i="254"/>
  <c r="G14" i="254"/>
  <c r="G65" i="222"/>
  <c r="G64" i="222"/>
  <c r="G63" i="222"/>
  <c r="G57" i="222"/>
  <c r="G56" i="222"/>
  <c r="G55" i="222"/>
  <c r="G54" i="222"/>
  <c r="G59" i="222" s="1"/>
  <c r="G44" i="222"/>
  <c r="G43" i="222"/>
  <c r="G42" i="222"/>
  <c r="G41" i="222"/>
  <c r="G39" i="222"/>
  <c r="G35" i="222"/>
  <c r="G37" i="222" s="1"/>
  <c r="G34" i="222"/>
  <c r="G33" i="222"/>
  <c r="G32" i="222"/>
  <c r="G30" i="222"/>
  <c r="G26" i="222"/>
  <c r="G25" i="222"/>
  <c r="G24" i="222"/>
  <c r="G23" i="222"/>
  <c r="G28" i="222" s="1"/>
  <c r="G22" i="222"/>
  <c r="G18" i="222"/>
  <c r="G17" i="222"/>
  <c r="G16" i="222"/>
  <c r="G15" i="222"/>
  <c r="G14" i="222"/>
  <c r="G61" i="224"/>
  <c r="G59" i="224"/>
  <c r="G58" i="224"/>
  <c r="G43" i="224"/>
  <c r="G42" i="224"/>
  <c r="G40" i="224"/>
  <c r="G39" i="224"/>
  <c r="G38" i="224"/>
  <c r="G37" i="224"/>
  <c r="G33" i="224"/>
  <c r="G34" i="224" s="1"/>
  <c r="G32" i="224"/>
  <c r="G31" i="224"/>
  <c r="G30" i="224"/>
  <c r="G29" i="224"/>
  <c r="G28" i="224"/>
  <c r="G27" i="224"/>
  <c r="G55" i="311"/>
  <c r="G40" i="311"/>
  <c r="G30" i="311"/>
  <c r="G57" i="311"/>
  <c r="G54" i="311"/>
  <c r="G43" i="311"/>
  <c r="G42" i="311"/>
  <c r="G39" i="311"/>
  <c r="G44" i="311" s="1"/>
  <c r="G38" i="311"/>
  <c r="G37" i="311"/>
  <c r="G33" i="311"/>
  <c r="G32" i="311"/>
  <c r="G31" i="311"/>
  <c r="G29" i="311"/>
  <c r="G28" i="311"/>
  <c r="G27" i="311"/>
  <c r="G34" i="311" s="1"/>
  <c r="G49" i="311"/>
  <c r="G48" i="311"/>
  <c r="G47" i="311"/>
  <c r="G24" i="311"/>
  <c r="G23" i="311"/>
  <c r="G22" i="311"/>
  <c r="G61" i="322"/>
  <c r="G59" i="322"/>
  <c r="G63" i="322" s="1"/>
  <c r="G58" i="322"/>
  <c r="G43" i="322"/>
  <c r="G42" i="322"/>
  <c r="G44" i="322" s="1"/>
  <c r="G40" i="322"/>
  <c r="G39" i="322"/>
  <c r="G38" i="322"/>
  <c r="G37" i="322"/>
  <c r="G33" i="322"/>
  <c r="G32" i="322"/>
  <c r="G31" i="322"/>
  <c r="G30" i="322"/>
  <c r="G29" i="322"/>
  <c r="G28" i="322"/>
  <c r="G34" i="322" s="1"/>
  <c r="G27" i="322"/>
  <c r="G53" i="322"/>
  <c r="G56" i="322" s="1"/>
  <c r="G52" i="322"/>
  <c r="G51" i="322"/>
  <c r="G24" i="322"/>
  <c r="G23" i="322"/>
  <c r="G25" i="322" s="1"/>
  <c r="G22" i="322"/>
  <c r="G18" i="311"/>
  <c r="G17" i="311"/>
  <c r="G19" i="311" s="1"/>
  <c r="G16" i="311"/>
  <c r="J61" i="322"/>
  <c r="J53" i="322"/>
  <c r="G17" i="322"/>
  <c r="G16" i="322"/>
  <c r="G15" i="322"/>
  <c r="G67" i="316"/>
  <c r="G66" i="316"/>
  <c r="G69" i="316" s="1"/>
  <c r="G65" i="316"/>
  <c r="G64" i="316"/>
  <c r="G60" i="316"/>
  <c r="G59" i="316"/>
  <c r="G58" i="316"/>
  <c r="G57" i="316"/>
  <c r="G62" i="316" s="1"/>
  <c r="G46" i="316"/>
  <c r="G45" i="316"/>
  <c r="G43" i="316"/>
  <c r="G42" i="316"/>
  <c r="G50" i="316" s="1"/>
  <c r="G41" i="316"/>
  <c r="G40" i="316"/>
  <c r="G33" i="316"/>
  <c r="G32" i="316"/>
  <c r="G31" i="316"/>
  <c r="G30" i="316"/>
  <c r="G29" i="316"/>
  <c r="G28" i="316"/>
  <c r="G36" i="316" s="1"/>
  <c r="G25" i="316"/>
  <c r="G24" i="316"/>
  <c r="G23" i="316"/>
  <c r="G22" i="316"/>
  <c r="G26" i="316" s="1"/>
  <c r="G21" i="316"/>
  <c r="G18" i="316"/>
  <c r="G17" i="316"/>
  <c r="G19" i="316" s="1"/>
  <c r="G16" i="316"/>
  <c r="G15" i="316"/>
  <c r="G14" i="316"/>
  <c r="I65" i="323"/>
  <c r="G65" i="323"/>
  <c r="F65" i="323"/>
  <c r="E65" i="323"/>
  <c r="D65" i="323"/>
  <c r="I58" i="323"/>
  <c r="F58" i="323"/>
  <c r="E58" i="323"/>
  <c r="D58" i="323"/>
  <c r="J57" i="323"/>
  <c r="G57" i="323"/>
  <c r="G56" i="323"/>
  <c r="G55" i="323"/>
  <c r="G58" i="323" s="1"/>
  <c r="G54" i="323"/>
  <c r="I50" i="323"/>
  <c r="H50" i="323"/>
  <c r="F50" i="323"/>
  <c r="E50" i="323"/>
  <c r="D50" i="323"/>
  <c r="J48" i="323"/>
  <c r="G48" i="323"/>
  <c r="J47" i="323"/>
  <c r="G47" i="323"/>
  <c r="G46" i="323"/>
  <c r="G45" i="323"/>
  <c r="G44" i="323"/>
  <c r="G43" i="323"/>
  <c r="G50" i="323"/>
  <c r="I39" i="323"/>
  <c r="H39" i="323"/>
  <c r="F39" i="323"/>
  <c r="F40" i="323" s="1"/>
  <c r="E39" i="323"/>
  <c r="E40" i="323"/>
  <c r="D39" i="323"/>
  <c r="D40" i="323"/>
  <c r="J38" i="323"/>
  <c r="J37" i="323"/>
  <c r="G37" i="323"/>
  <c r="J36" i="323"/>
  <c r="G36" i="323"/>
  <c r="G35" i="323"/>
  <c r="G34" i="323"/>
  <c r="G33" i="323"/>
  <c r="G39" i="323" s="1"/>
  <c r="G40" i="323" s="1"/>
  <c r="G32" i="323"/>
  <c r="I29" i="323"/>
  <c r="H29" i="323"/>
  <c r="F29" i="323"/>
  <c r="E29" i="323"/>
  <c r="D29" i="323"/>
  <c r="J28" i="323"/>
  <c r="J27" i="323"/>
  <c r="J26" i="323"/>
  <c r="G26" i="323"/>
  <c r="G25" i="323"/>
  <c r="G24" i="323"/>
  <c r="G23" i="323"/>
  <c r="G29" i="323" s="1"/>
  <c r="I21" i="323"/>
  <c r="J21" i="323"/>
  <c r="H21" i="323"/>
  <c r="F21" i="323"/>
  <c r="E21" i="323"/>
  <c r="D21" i="323"/>
  <c r="J20" i="323"/>
  <c r="J19" i="323"/>
  <c r="J18" i="323"/>
  <c r="G18" i="323"/>
  <c r="G17" i="323"/>
  <c r="G16" i="323"/>
  <c r="G21" i="323" s="1"/>
  <c r="G15" i="323"/>
  <c r="G51" i="244"/>
  <c r="G50" i="244"/>
  <c r="G53" i="244" s="1"/>
  <c r="G49" i="244"/>
  <c r="G66" i="244"/>
  <c r="G65" i="244"/>
  <c r="G64" i="244"/>
  <c r="G63" i="244"/>
  <c r="G59" i="244"/>
  <c r="G58" i="244"/>
  <c r="G57" i="244"/>
  <c r="G60" i="244" s="1"/>
  <c r="G56" i="244"/>
  <c r="G47" i="244"/>
  <c r="G46" i="244"/>
  <c r="G45" i="244"/>
  <c r="G43" i="244"/>
  <c r="G42" i="244"/>
  <c r="G41" i="244"/>
  <c r="G48" i="244" s="1"/>
  <c r="G36" i="244"/>
  <c r="G35" i="244"/>
  <c r="G34" i="244"/>
  <c r="G32" i="244"/>
  <c r="G31" i="244"/>
  <c r="G30" i="244"/>
  <c r="G37" i="244" s="1"/>
  <c r="G26" i="244"/>
  <c r="G25" i="244"/>
  <c r="G24" i="244"/>
  <c r="G23" i="244"/>
  <c r="G22" i="244"/>
  <c r="G27" i="244" s="1"/>
  <c r="G19" i="244"/>
  <c r="G18" i="244"/>
  <c r="G17" i="244"/>
  <c r="G16" i="244"/>
  <c r="G20" i="244" s="1"/>
  <c r="G15" i="244"/>
  <c r="G57" i="242"/>
  <c r="G56" i="242"/>
  <c r="G59" i="242" s="1"/>
  <c r="G55" i="242"/>
  <c r="G54" i="242"/>
  <c r="G26" i="242"/>
  <c r="G25" i="242"/>
  <c r="G27" i="242" s="1"/>
  <c r="G24" i="242"/>
  <c r="G23" i="242"/>
  <c r="G22" i="242"/>
  <c r="G18" i="242"/>
  <c r="G17" i="242"/>
  <c r="G16" i="242"/>
  <c r="G15" i="242"/>
  <c r="G14" i="242"/>
  <c r="G63" i="241"/>
  <c r="G60" i="241"/>
  <c r="G59" i="241"/>
  <c r="G64" i="241"/>
  <c r="G55" i="241"/>
  <c r="G54" i="241"/>
  <c r="G53" i="241"/>
  <c r="G42" i="241"/>
  <c r="G41" i="241"/>
  <c r="G40" i="241"/>
  <c r="G38" i="241"/>
  <c r="G37" i="241"/>
  <c r="G46" i="241" s="1"/>
  <c r="G33" i="241"/>
  <c r="G32" i="241"/>
  <c r="G31" i="241"/>
  <c r="G34" i="241" s="1"/>
  <c r="G30" i="241"/>
  <c r="G28" i="241"/>
  <c r="G27" i="241"/>
  <c r="G23" i="241"/>
  <c r="G22" i="241"/>
  <c r="G21" i="241"/>
  <c r="G20" i="241"/>
  <c r="G17" i="241"/>
  <c r="G18" i="241" s="1"/>
  <c r="G35" i="241" s="1"/>
  <c r="G16" i="241"/>
  <c r="G15" i="241"/>
  <c r="G14" i="241"/>
  <c r="G50" i="240"/>
  <c r="G49" i="240"/>
  <c r="G48" i="240"/>
  <c r="G24" i="240"/>
  <c r="G23" i="240"/>
  <c r="G22" i="240"/>
  <c r="G21" i="240"/>
  <c r="G25" i="240" s="1"/>
  <c r="G18" i="240"/>
  <c r="G17" i="240"/>
  <c r="G16" i="240"/>
  <c r="G15" i="240"/>
  <c r="G63" i="320"/>
  <c r="G64" i="320" s="1"/>
  <c r="G60" i="320"/>
  <c r="G59" i="320"/>
  <c r="G55" i="320"/>
  <c r="G54" i="320"/>
  <c r="G57" i="320" s="1"/>
  <c r="G53" i="320"/>
  <c r="G43" i="320"/>
  <c r="G42" i="320"/>
  <c r="G41" i="320"/>
  <c r="G46" i="320" s="1"/>
  <c r="G40" i="320"/>
  <c r="G38" i="320"/>
  <c r="G37" i="320"/>
  <c r="G33" i="320"/>
  <c r="G32" i="320"/>
  <c r="G31" i="320"/>
  <c r="G30" i="320"/>
  <c r="G28" i="320"/>
  <c r="G27" i="320"/>
  <c r="G34" i="320" s="1"/>
  <c r="G23" i="320"/>
  <c r="G22" i="320"/>
  <c r="G21" i="320"/>
  <c r="G20" i="320"/>
  <c r="G17" i="320"/>
  <c r="G16" i="320"/>
  <c r="G15" i="320"/>
  <c r="G14" i="320"/>
  <c r="G18" i="320" s="1"/>
  <c r="G35" i="320" s="1"/>
  <c r="G54" i="319"/>
  <c r="G59" i="319" s="1"/>
  <c r="G44" i="319"/>
  <c r="G68" i="220"/>
  <c r="G67" i="220"/>
  <c r="G69" i="220" s="1"/>
  <c r="G66" i="220"/>
  <c r="G65" i="220"/>
  <c r="G64" i="220"/>
  <c r="G59" i="220"/>
  <c r="G58" i="220"/>
  <c r="G57" i="220"/>
  <c r="G62" i="220"/>
  <c r="G49" i="220"/>
  <c r="G48" i="220"/>
  <c r="G47" i="220"/>
  <c r="G46" i="220"/>
  <c r="G45" i="220"/>
  <c r="G44" i="220"/>
  <c r="G43" i="220"/>
  <c r="G50" i="220"/>
  <c r="G42" i="220"/>
  <c r="G33" i="220"/>
  <c r="G32" i="220"/>
  <c r="G31" i="220"/>
  <c r="G30" i="220"/>
  <c r="G29" i="220"/>
  <c r="G28" i="220"/>
  <c r="G27" i="220"/>
  <c r="G26" i="220"/>
  <c r="G34" i="220" s="1"/>
  <c r="G22" i="220"/>
  <c r="G21" i="220"/>
  <c r="G24" i="220" s="1"/>
  <c r="G20" i="220"/>
  <c r="G16" i="220"/>
  <c r="G15" i="220"/>
  <c r="G14" i="220"/>
  <c r="G18" i="220" s="1"/>
  <c r="G50" i="219"/>
  <c r="G49" i="219"/>
  <c r="G48" i="219"/>
  <c r="G59" i="318"/>
  <c r="G58" i="318"/>
  <c r="G62" i="318" s="1"/>
  <c r="G57" i="318"/>
  <c r="G22" i="219"/>
  <c r="G24" i="219" s="1"/>
  <c r="G21" i="219"/>
  <c r="G20" i="219"/>
  <c r="G16" i="219"/>
  <c r="G15" i="219"/>
  <c r="G14" i="219"/>
  <c r="G68" i="318"/>
  <c r="G67" i="318"/>
  <c r="G66" i="318"/>
  <c r="G69" i="318" s="1"/>
  <c r="G65" i="318"/>
  <c r="G64" i="318"/>
  <c r="G49" i="318"/>
  <c r="G48" i="318"/>
  <c r="G47" i="318"/>
  <c r="G46" i="318"/>
  <c r="G45" i="318"/>
  <c r="G50" i="318" s="1"/>
  <c r="G44" i="318"/>
  <c r="G43" i="318"/>
  <c r="G42" i="318"/>
  <c r="G33" i="318"/>
  <c r="G32" i="318"/>
  <c r="G31" i="318"/>
  <c r="G30" i="318"/>
  <c r="G29" i="318"/>
  <c r="G28" i="318"/>
  <c r="G27" i="318"/>
  <c r="G26" i="318"/>
  <c r="G34" i="318" s="1"/>
  <c r="G35" i="318" s="1"/>
  <c r="G22" i="318"/>
  <c r="G21" i="318"/>
  <c r="G20" i="318"/>
  <c r="G24" i="318"/>
  <c r="G16" i="318"/>
  <c r="G15" i="318"/>
  <c r="G14" i="318"/>
  <c r="G67" i="292"/>
  <c r="G66" i="292"/>
  <c r="G65" i="292"/>
  <c r="G69" i="292" s="1"/>
  <c r="G64" i="292"/>
  <c r="G61" i="292"/>
  <c r="G62" i="292" s="1"/>
  <c r="G60" i="292"/>
  <c r="G59" i="292"/>
  <c r="G58" i="292"/>
  <c r="G48" i="292"/>
  <c r="G47" i="292"/>
  <c r="G46" i="292"/>
  <c r="G45" i="292"/>
  <c r="G50" i="292" s="1"/>
  <c r="G44" i="292"/>
  <c r="G43" i="292"/>
  <c r="G42" i="292"/>
  <c r="G38" i="292"/>
  <c r="G37" i="292"/>
  <c r="G36" i="292"/>
  <c r="G35" i="292"/>
  <c r="G39" i="292" s="1"/>
  <c r="G40" i="292" s="1"/>
  <c r="G34" i="292"/>
  <c r="G33" i="292"/>
  <c r="G32" i="292"/>
  <c r="G29" i="292"/>
  <c r="G28" i="292"/>
  <c r="G27" i="292"/>
  <c r="G26" i="292"/>
  <c r="G25" i="292"/>
  <c r="G30" i="292" s="1"/>
  <c r="G22" i="292"/>
  <c r="G21" i="292"/>
  <c r="G20" i="292"/>
  <c r="G19" i="292"/>
  <c r="G18" i="292"/>
  <c r="J25" i="253"/>
  <c r="I63" i="322"/>
  <c r="H63" i="322"/>
  <c r="F63" i="322"/>
  <c r="E63" i="322"/>
  <c r="D63" i="322"/>
  <c r="J60" i="322"/>
  <c r="I56" i="322"/>
  <c r="H56" i="322"/>
  <c r="F56" i="322"/>
  <c r="E56" i="322"/>
  <c r="D56" i="322"/>
  <c r="J54" i="322"/>
  <c r="I49" i="322"/>
  <c r="F49" i="322"/>
  <c r="E49" i="322"/>
  <c r="D49" i="322"/>
  <c r="G47" i="322"/>
  <c r="G49" i="322" s="1"/>
  <c r="G46" i="322"/>
  <c r="I44" i="322"/>
  <c r="H44" i="322"/>
  <c r="F44" i="322"/>
  <c r="E44" i="322"/>
  <c r="D44" i="322"/>
  <c r="J43" i="322"/>
  <c r="J42" i="322"/>
  <c r="I34" i="322"/>
  <c r="H34" i="322"/>
  <c r="F34" i="322"/>
  <c r="E34" i="322"/>
  <c r="D34" i="322"/>
  <c r="J33" i="322"/>
  <c r="J32" i="322"/>
  <c r="I25" i="322"/>
  <c r="H25" i="322"/>
  <c r="F25" i="322"/>
  <c r="E25" i="322"/>
  <c r="D25" i="322"/>
  <c r="J24" i="322"/>
  <c r="J23" i="322"/>
  <c r="I19" i="322"/>
  <c r="H19" i="322"/>
  <c r="F19" i="322"/>
  <c r="E19" i="322"/>
  <c r="E35" i="322"/>
  <c r="D19" i="322"/>
  <c r="J17" i="322"/>
  <c r="J16" i="322"/>
  <c r="G19" i="322"/>
  <c r="G35" i="322" s="1"/>
  <c r="G55" i="321"/>
  <c r="G40" i="321"/>
  <c r="G30" i="321"/>
  <c r="I60" i="321"/>
  <c r="H60" i="321"/>
  <c r="F60" i="321"/>
  <c r="E60" i="321"/>
  <c r="D60" i="321"/>
  <c r="J59" i="321"/>
  <c r="J57" i="321"/>
  <c r="G57" i="321"/>
  <c r="G54" i="321"/>
  <c r="I52" i="321"/>
  <c r="H52" i="321"/>
  <c r="F52" i="321"/>
  <c r="E52" i="321"/>
  <c r="D52" i="321"/>
  <c r="J50" i="321"/>
  <c r="J49" i="321"/>
  <c r="G49" i="321"/>
  <c r="G48" i="321"/>
  <c r="G47" i="321"/>
  <c r="G52" i="321" s="1"/>
  <c r="I44" i="321"/>
  <c r="H44" i="321"/>
  <c r="F44" i="321"/>
  <c r="E44" i="321"/>
  <c r="D44" i="321"/>
  <c r="J43" i="321"/>
  <c r="G43" i="321"/>
  <c r="J42" i="321"/>
  <c r="G42" i="321"/>
  <c r="G39" i="321"/>
  <c r="G38" i="321"/>
  <c r="G37" i="321"/>
  <c r="G44" i="321" s="1"/>
  <c r="I34" i="321"/>
  <c r="H34" i="321"/>
  <c r="F34" i="321"/>
  <c r="E34" i="321"/>
  <c r="E35" i="321" s="1"/>
  <c r="D34" i="321"/>
  <c r="J33" i="321"/>
  <c r="G33" i="321"/>
  <c r="J32" i="321"/>
  <c r="G32" i="321"/>
  <c r="G31" i="321"/>
  <c r="G29" i="321"/>
  <c r="G28" i="321"/>
  <c r="G34" i="321" s="1"/>
  <c r="G27" i="321"/>
  <c r="I25" i="321"/>
  <c r="H25" i="321"/>
  <c r="F25" i="321"/>
  <c r="E25" i="321"/>
  <c r="D25" i="321"/>
  <c r="J24" i="321"/>
  <c r="G24" i="321"/>
  <c r="J23" i="321"/>
  <c r="G23" i="321"/>
  <c r="G22" i="321"/>
  <c r="G25" i="321" s="1"/>
  <c r="I19" i="321"/>
  <c r="H19" i="321"/>
  <c r="F19" i="321"/>
  <c r="F35" i="321" s="1"/>
  <c r="E19" i="321"/>
  <c r="D19" i="321"/>
  <c r="J18" i="321"/>
  <c r="G18" i="321"/>
  <c r="J17" i="321"/>
  <c r="G17" i="321"/>
  <c r="G16" i="321"/>
  <c r="G19" i="321" s="1"/>
  <c r="G35" i="321" s="1"/>
  <c r="I64" i="320"/>
  <c r="H64" i="320"/>
  <c r="F64" i="320"/>
  <c r="E64" i="320"/>
  <c r="D64" i="320"/>
  <c r="J63" i="320"/>
  <c r="J62" i="320"/>
  <c r="I57" i="320"/>
  <c r="H57" i="320"/>
  <c r="F57" i="320"/>
  <c r="E57" i="320"/>
  <c r="D57" i="320"/>
  <c r="J55" i="320"/>
  <c r="I51" i="320"/>
  <c r="H51" i="320"/>
  <c r="F51" i="320"/>
  <c r="E51" i="320"/>
  <c r="D51" i="320"/>
  <c r="G49" i="320"/>
  <c r="G48" i="320"/>
  <c r="G51" i="320" s="1"/>
  <c r="I46" i="320"/>
  <c r="H46" i="320"/>
  <c r="F46" i="320"/>
  <c r="E46" i="320"/>
  <c r="D46" i="320"/>
  <c r="J43" i="320"/>
  <c r="J42" i="320"/>
  <c r="I34" i="320"/>
  <c r="H34" i="320"/>
  <c r="F34" i="320"/>
  <c r="E34" i="320"/>
  <c r="D34" i="320"/>
  <c r="J33" i="320"/>
  <c r="J32" i="320"/>
  <c r="I24" i="320"/>
  <c r="H24" i="320"/>
  <c r="F24" i="320"/>
  <c r="E24" i="320"/>
  <c r="D24" i="320"/>
  <c r="J23" i="320"/>
  <c r="J22" i="320"/>
  <c r="G24" i="320"/>
  <c r="I18" i="320"/>
  <c r="H18" i="320"/>
  <c r="F18" i="320"/>
  <c r="F35" i="320"/>
  <c r="E18" i="320"/>
  <c r="D18" i="320"/>
  <c r="D35" i="320" s="1"/>
  <c r="J17" i="320"/>
  <c r="J16" i="320"/>
  <c r="G38" i="319"/>
  <c r="G45" i="319" s="1"/>
  <c r="I59" i="319"/>
  <c r="H59" i="319"/>
  <c r="F59" i="319"/>
  <c r="E59" i="319"/>
  <c r="D59" i="319"/>
  <c r="J58" i="319"/>
  <c r="G58" i="319"/>
  <c r="J57" i="319"/>
  <c r="G55" i="319"/>
  <c r="I52" i="319"/>
  <c r="H52" i="319"/>
  <c r="F52" i="319"/>
  <c r="E52" i="319"/>
  <c r="D52" i="319"/>
  <c r="J50" i="319"/>
  <c r="G50" i="319"/>
  <c r="G49" i="319"/>
  <c r="G48" i="319"/>
  <c r="G52" i="319" s="1"/>
  <c r="I45" i="319"/>
  <c r="H45" i="319"/>
  <c r="F45" i="319"/>
  <c r="E45" i="319"/>
  <c r="D45" i="319"/>
  <c r="J44" i="319"/>
  <c r="J43" i="319"/>
  <c r="G43" i="319"/>
  <c r="G42" i="319"/>
  <c r="G41" i="319"/>
  <c r="G39" i="319"/>
  <c r="I35" i="319"/>
  <c r="H35" i="319"/>
  <c r="F35" i="319"/>
  <c r="E35" i="319"/>
  <c r="D35" i="319"/>
  <c r="J34" i="319"/>
  <c r="G34" i="319"/>
  <c r="J33" i="319"/>
  <c r="G33" i="319"/>
  <c r="G32" i="319"/>
  <c r="G31" i="319"/>
  <c r="G29" i="319"/>
  <c r="G28" i="319"/>
  <c r="G35" i="319" s="1"/>
  <c r="I25" i="319"/>
  <c r="H25" i="319"/>
  <c r="F25" i="319"/>
  <c r="E25" i="319"/>
  <c r="D25" i="319"/>
  <c r="J24" i="319"/>
  <c r="G24" i="319"/>
  <c r="J23" i="319"/>
  <c r="G23" i="319"/>
  <c r="G22" i="319"/>
  <c r="G21" i="319"/>
  <c r="G25" i="319" s="1"/>
  <c r="I19" i="319"/>
  <c r="H19" i="319"/>
  <c r="F19" i="319"/>
  <c r="F36" i="319" s="1"/>
  <c r="E19" i="319"/>
  <c r="E36" i="319" s="1"/>
  <c r="D19" i="319"/>
  <c r="D36" i="319" s="1"/>
  <c r="J18" i="319"/>
  <c r="G18" i="319"/>
  <c r="J17" i="319"/>
  <c r="G17" i="319"/>
  <c r="G16" i="319"/>
  <c r="G19" i="319" s="1"/>
  <c r="G36" i="319" s="1"/>
  <c r="G15" i="319"/>
  <c r="I69" i="318"/>
  <c r="H69" i="318"/>
  <c r="F69" i="318"/>
  <c r="E69" i="318"/>
  <c r="D69" i="318"/>
  <c r="J68" i="318"/>
  <c r="J67" i="318"/>
  <c r="I62" i="318"/>
  <c r="H62" i="318"/>
  <c r="F62" i="318"/>
  <c r="E62" i="318"/>
  <c r="D62" i="318"/>
  <c r="J60" i="318"/>
  <c r="J59" i="318"/>
  <c r="I55" i="318"/>
  <c r="F55" i="318"/>
  <c r="E55" i="318"/>
  <c r="J54" i="318"/>
  <c r="G54" i="318"/>
  <c r="G53" i="318"/>
  <c r="G55" i="318" s="1"/>
  <c r="G52" i="318"/>
  <c r="I50" i="318"/>
  <c r="H50" i="318"/>
  <c r="F50" i="318"/>
  <c r="E50" i="318"/>
  <c r="D50" i="318"/>
  <c r="J49" i="318"/>
  <c r="J48" i="318"/>
  <c r="J47" i="318"/>
  <c r="I34" i="318"/>
  <c r="H34" i="318"/>
  <c r="F34" i="318"/>
  <c r="E34" i="318"/>
  <c r="D34" i="318"/>
  <c r="J33" i="318"/>
  <c r="J32" i="318"/>
  <c r="J31" i="318"/>
  <c r="I24" i="318"/>
  <c r="H24" i="318"/>
  <c r="F24" i="318"/>
  <c r="E24" i="318"/>
  <c r="D24" i="318"/>
  <c r="J23" i="318"/>
  <c r="J22" i="318"/>
  <c r="I18" i="318"/>
  <c r="H18" i="318"/>
  <c r="F18" i="318"/>
  <c r="E18" i="318"/>
  <c r="E35" i="318"/>
  <c r="D18" i="318"/>
  <c r="D35" i="318"/>
  <c r="J17" i="318"/>
  <c r="J16" i="318"/>
  <c r="G18" i="318"/>
  <c r="G56" i="317"/>
  <c r="I61" i="317"/>
  <c r="H61" i="317"/>
  <c r="F61" i="317"/>
  <c r="E61" i="317"/>
  <c r="D61" i="317"/>
  <c r="J60" i="317"/>
  <c r="J59" i="317"/>
  <c r="G59" i="317"/>
  <c r="G58" i="317"/>
  <c r="G57" i="317"/>
  <c r="G55" i="317"/>
  <c r="G61" i="317"/>
  <c r="I53" i="317"/>
  <c r="H53" i="317"/>
  <c r="F53" i="317"/>
  <c r="E53" i="317"/>
  <c r="D53" i="317"/>
  <c r="J51" i="317"/>
  <c r="J50" i="317"/>
  <c r="G50" i="317"/>
  <c r="G49" i="317"/>
  <c r="G48" i="317"/>
  <c r="G53" i="317" s="1"/>
  <c r="I45" i="317"/>
  <c r="H45" i="317"/>
  <c r="F45" i="317"/>
  <c r="E45" i="317"/>
  <c r="D45" i="317"/>
  <c r="J44" i="317"/>
  <c r="G44" i="317"/>
  <c r="J43" i="317"/>
  <c r="G43" i="317"/>
  <c r="J42" i="317"/>
  <c r="G42" i="317"/>
  <c r="G41" i="317"/>
  <c r="G40" i="317"/>
  <c r="G39" i="317"/>
  <c r="G38" i="317"/>
  <c r="G37" i="317"/>
  <c r="G45" i="317" s="1"/>
  <c r="I34" i="317"/>
  <c r="H34" i="317"/>
  <c r="F34" i="317"/>
  <c r="E34" i="317"/>
  <c r="D34" i="317"/>
  <c r="J33" i="317"/>
  <c r="G33" i="317"/>
  <c r="J32" i="317"/>
  <c r="G32" i="317"/>
  <c r="J31" i="317"/>
  <c r="G31" i="317"/>
  <c r="G30" i="317"/>
  <c r="G29" i="317"/>
  <c r="G28" i="317"/>
  <c r="G27" i="317"/>
  <c r="G34" i="317" s="1"/>
  <c r="G26" i="317"/>
  <c r="I24" i="317"/>
  <c r="H24" i="317"/>
  <c r="F24" i="317"/>
  <c r="E24" i="317"/>
  <c r="D24" i="317"/>
  <c r="J23" i="317"/>
  <c r="J22" i="317"/>
  <c r="G22" i="317"/>
  <c r="G21" i="317"/>
  <c r="G24" i="317" s="1"/>
  <c r="G20" i="317"/>
  <c r="I18" i="317"/>
  <c r="H18" i="317"/>
  <c r="F18" i="317"/>
  <c r="F35" i="317" s="1"/>
  <c r="E18" i="317"/>
  <c r="E35" i="317" s="1"/>
  <c r="D18" i="317"/>
  <c r="D35" i="317"/>
  <c r="J17" i="317"/>
  <c r="J16" i="317"/>
  <c r="G16" i="317"/>
  <c r="G15" i="317"/>
  <c r="G18" i="317" s="1"/>
  <c r="G35" i="317" s="1"/>
  <c r="G14" i="317"/>
  <c r="G65" i="232"/>
  <c r="G57" i="231"/>
  <c r="G56" i="231"/>
  <c r="G42" i="231"/>
  <c r="G41" i="231"/>
  <c r="G40" i="231"/>
  <c r="G52" i="231"/>
  <c r="G54" i="231" s="1"/>
  <c r="G51" i="231"/>
  <c r="G50" i="231"/>
  <c r="G24" i="231"/>
  <c r="G23" i="231"/>
  <c r="G22" i="231"/>
  <c r="G21" i="231"/>
  <c r="G26" i="231" s="1"/>
  <c r="G17" i="231"/>
  <c r="G16" i="231"/>
  <c r="G19" i="231" s="1"/>
  <c r="G15" i="231"/>
  <c r="G14" i="231"/>
  <c r="G52" i="254"/>
  <c r="G56" i="253"/>
  <c r="G55" i="253"/>
  <c r="G40" i="253"/>
  <c r="G50" i="253"/>
  <c r="G53" i="253" s="1"/>
  <c r="G23" i="253"/>
  <c r="G16" i="253"/>
  <c r="G66" i="222"/>
  <c r="G20" i="222"/>
  <c r="G44" i="224"/>
  <c r="G25" i="224"/>
  <c r="G61" i="314"/>
  <c r="G66" i="314"/>
  <c r="G44" i="314"/>
  <c r="G33" i="314"/>
  <c r="G39" i="314" s="1"/>
  <c r="G56" i="314"/>
  <c r="G22" i="314"/>
  <c r="G60" i="243"/>
  <c r="G59" i="243"/>
  <c r="G58" i="243"/>
  <c r="G63" i="243" s="1"/>
  <c r="G43" i="243"/>
  <c r="G42" i="243"/>
  <c r="G41" i="243"/>
  <c r="G32" i="243"/>
  <c r="G31" i="243"/>
  <c r="G30" i="243"/>
  <c r="G55" i="243"/>
  <c r="G54" i="243"/>
  <c r="G53" i="243"/>
  <c r="G52" i="243"/>
  <c r="G25" i="243"/>
  <c r="G26" i="243"/>
  <c r="G24" i="243"/>
  <c r="G23" i="243"/>
  <c r="G22" i="243"/>
  <c r="G19" i="243"/>
  <c r="G20" i="243" s="1"/>
  <c r="G18" i="243"/>
  <c r="G17" i="243"/>
  <c r="G16" i="243"/>
  <c r="G15" i="243"/>
  <c r="G20" i="242"/>
  <c r="G37" i="242" s="1"/>
  <c r="G55" i="240"/>
  <c r="G54" i="240"/>
  <c r="G42" i="240"/>
  <c r="G41" i="240"/>
  <c r="G39" i="240"/>
  <c r="G38" i="240"/>
  <c r="G32" i="240"/>
  <c r="G29" i="240"/>
  <c r="G28" i="240"/>
  <c r="J54" i="220"/>
  <c r="G55" i="291"/>
  <c r="G46" i="314"/>
  <c r="D34" i="219"/>
  <c r="E34" i="219"/>
  <c r="F34" i="219"/>
  <c r="G58" i="232"/>
  <c r="J17" i="316"/>
  <c r="D19" i="316"/>
  <c r="E19" i="316"/>
  <c r="E37" i="316" s="1"/>
  <c r="F19" i="316"/>
  <c r="F37" i="316" s="1"/>
  <c r="H19" i="316"/>
  <c r="I19" i="316"/>
  <c r="J24" i="316"/>
  <c r="J25" i="316"/>
  <c r="D26" i="316"/>
  <c r="E26" i="316"/>
  <c r="F26" i="316"/>
  <c r="H26" i="316"/>
  <c r="I26" i="316"/>
  <c r="J32" i="316"/>
  <c r="J33" i="316"/>
  <c r="J34" i="316"/>
  <c r="D36" i="316"/>
  <c r="E36" i="316"/>
  <c r="F36" i="316"/>
  <c r="H36" i="316"/>
  <c r="I36" i="316"/>
  <c r="J45" i="316"/>
  <c r="J46" i="316"/>
  <c r="D50" i="316"/>
  <c r="E50" i="316"/>
  <c r="F50" i="316"/>
  <c r="H50" i="316"/>
  <c r="I50" i="316"/>
  <c r="G52" i="316"/>
  <c r="G55" i="316" s="1"/>
  <c r="G53" i="316"/>
  <c r="J54" i="316"/>
  <c r="D55" i="316"/>
  <c r="E55" i="316"/>
  <c r="F55" i="316"/>
  <c r="I55" i="316"/>
  <c r="J60" i="316"/>
  <c r="D62" i="316"/>
  <c r="E62" i="316"/>
  <c r="F62" i="316"/>
  <c r="H62" i="316"/>
  <c r="I62" i="316"/>
  <c r="J67" i="316"/>
  <c r="D69" i="316"/>
  <c r="E69" i="316"/>
  <c r="F69" i="316"/>
  <c r="H69" i="316"/>
  <c r="I69" i="316"/>
  <c r="G70" i="242"/>
  <c r="G57" i="241"/>
  <c r="G24" i="241"/>
  <c r="G44" i="231"/>
  <c r="D54" i="231"/>
  <c r="E54" i="231"/>
  <c r="F54" i="231"/>
  <c r="H54" i="231"/>
  <c r="I54" i="231"/>
  <c r="G43" i="253"/>
  <c r="G46" i="253" s="1"/>
  <c r="D36" i="253"/>
  <c r="E36" i="253"/>
  <c r="F36" i="253"/>
  <c r="G44" i="221"/>
  <c r="G43" i="221"/>
  <c r="G42" i="221"/>
  <c r="G41" i="221"/>
  <c r="G39" i="221"/>
  <c r="G34" i="221"/>
  <c r="G33" i="221"/>
  <c r="G32" i="221"/>
  <c r="G31" i="221"/>
  <c r="G36" i="221" s="1"/>
  <c r="G29" i="221"/>
  <c r="G46" i="222"/>
  <c r="G63" i="314"/>
  <c r="G35" i="314"/>
  <c r="I66" i="314"/>
  <c r="H66" i="314"/>
  <c r="F66" i="314"/>
  <c r="E66" i="314"/>
  <c r="D66" i="314"/>
  <c r="J64" i="314"/>
  <c r="G64" i="314"/>
  <c r="G62" i="314"/>
  <c r="I59" i="314"/>
  <c r="H59" i="314"/>
  <c r="F59" i="314"/>
  <c r="E59" i="314"/>
  <c r="D59" i="314"/>
  <c r="J58" i="314"/>
  <c r="G58" i="314"/>
  <c r="G57" i="314"/>
  <c r="G55" i="314"/>
  <c r="G59" i="314" s="1"/>
  <c r="I51" i="314"/>
  <c r="H51" i="314"/>
  <c r="F51" i="314"/>
  <c r="E51" i="314"/>
  <c r="D51" i="314"/>
  <c r="J49" i="314"/>
  <c r="G49" i="314"/>
  <c r="J48" i="314"/>
  <c r="G48" i="314"/>
  <c r="G45" i="314"/>
  <c r="G43" i="314"/>
  <c r="G51" i="314" s="1"/>
  <c r="I39" i="314"/>
  <c r="H39" i="314"/>
  <c r="F39" i="314"/>
  <c r="E39" i="314"/>
  <c r="E40" i="314"/>
  <c r="D39" i="314"/>
  <c r="J37" i="314"/>
  <c r="G37" i="314"/>
  <c r="J36" i="314"/>
  <c r="G36" i="314"/>
  <c r="G34" i="314"/>
  <c r="G32" i="314"/>
  <c r="I26" i="314"/>
  <c r="H26" i="314"/>
  <c r="F26" i="314"/>
  <c r="E26" i="314"/>
  <c r="D26" i="314"/>
  <c r="J25" i="314"/>
  <c r="G25" i="314"/>
  <c r="J24" i="314"/>
  <c r="G24" i="314"/>
  <c r="G23" i="314"/>
  <c r="G21" i="314"/>
  <c r="G26" i="314" s="1"/>
  <c r="I19" i="314"/>
  <c r="H19" i="314"/>
  <c r="F19" i="314"/>
  <c r="E19" i="314"/>
  <c r="D19" i="314"/>
  <c r="J18" i="314"/>
  <c r="G18" i="314"/>
  <c r="J17" i="314"/>
  <c r="G17" i="314"/>
  <c r="G16" i="314"/>
  <c r="G19" i="314"/>
  <c r="G40" i="314" s="1"/>
  <c r="G15" i="314"/>
  <c r="G14" i="314"/>
  <c r="G45" i="231"/>
  <c r="G31" i="231"/>
  <c r="G49" i="222"/>
  <c r="G48" i="222"/>
  <c r="I55" i="220"/>
  <c r="G54" i="220"/>
  <c r="E55" i="220"/>
  <c r="F55" i="220"/>
  <c r="G55" i="220"/>
  <c r="J59" i="220"/>
  <c r="J67" i="242"/>
  <c r="J63" i="241"/>
  <c r="G26" i="253"/>
  <c r="G19" i="253"/>
  <c r="G63" i="224"/>
  <c r="J24" i="232"/>
  <c r="J17" i="232"/>
  <c r="J26" i="221"/>
  <c r="J18" i="221"/>
  <c r="G36" i="242"/>
  <c r="J68" i="220"/>
  <c r="G22" i="290"/>
  <c r="G27" i="290" s="1"/>
  <c r="G26" i="221"/>
  <c r="G18" i="221"/>
  <c r="G60" i="253"/>
  <c r="G57" i="253"/>
  <c r="G58" i="253"/>
  <c r="J25" i="254"/>
  <c r="J17" i="254"/>
  <c r="G59" i="221"/>
  <c r="G50" i="221"/>
  <c r="G23" i="221"/>
  <c r="G15" i="221"/>
  <c r="J49" i="311"/>
  <c r="G44" i="219"/>
  <c r="G50" i="232"/>
  <c r="G49" i="232"/>
  <c r="G52" i="232" s="1"/>
  <c r="G26" i="232"/>
  <c r="I60" i="253"/>
  <c r="G42" i="253"/>
  <c r="G32" i="253"/>
  <c r="G52" i="253"/>
  <c r="G51" i="253"/>
  <c r="G49" i="253"/>
  <c r="G25" i="253"/>
  <c r="G27" i="253" s="1"/>
  <c r="G24" i="253"/>
  <c r="G22" i="253"/>
  <c r="G18" i="253"/>
  <c r="G17" i="253"/>
  <c r="G15" i="253"/>
  <c r="G58" i="221"/>
  <c r="G61" i="221" s="1"/>
  <c r="G60" i="221"/>
  <c r="D61" i="221"/>
  <c r="E61" i="221"/>
  <c r="F61" i="221"/>
  <c r="H61" i="221"/>
  <c r="I61" i="221"/>
  <c r="G25" i="311"/>
  <c r="I60" i="311"/>
  <c r="H60" i="311"/>
  <c r="F60" i="311"/>
  <c r="E60" i="311"/>
  <c r="D60" i="311"/>
  <c r="J59" i="311"/>
  <c r="J57" i="311"/>
  <c r="I52" i="311"/>
  <c r="H52" i="311"/>
  <c r="F52" i="311"/>
  <c r="E52" i="311"/>
  <c r="D52" i="311"/>
  <c r="J50" i="311"/>
  <c r="G52" i="311"/>
  <c r="I44" i="311"/>
  <c r="H44" i="311"/>
  <c r="F44" i="311"/>
  <c r="E44" i="311"/>
  <c r="D44" i="311"/>
  <c r="J43" i="311"/>
  <c r="J42" i="311"/>
  <c r="I34" i="311"/>
  <c r="H34" i="311"/>
  <c r="F34" i="311"/>
  <c r="E34" i="311"/>
  <c r="D34" i="311"/>
  <c r="J33" i="311"/>
  <c r="J32" i="311"/>
  <c r="I25" i="311"/>
  <c r="H25" i="311"/>
  <c r="F25" i="311"/>
  <c r="E25" i="311"/>
  <c r="D25" i="311"/>
  <c r="J24" i="311"/>
  <c r="J23" i="311"/>
  <c r="I19" i="311"/>
  <c r="H19" i="311"/>
  <c r="F19" i="311"/>
  <c r="F35" i="311" s="1"/>
  <c r="E19" i="311"/>
  <c r="E35" i="311" s="1"/>
  <c r="D19" i="311"/>
  <c r="D35" i="311" s="1"/>
  <c r="J18" i="311"/>
  <c r="J17" i="311"/>
  <c r="G58" i="240"/>
  <c r="G59" i="240" s="1"/>
  <c r="G31" i="240"/>
  <c r="I61" i="219"/>
  <c r="G57" i="219"/>
  <c r="G40" i="219"/>
  <c r="G37" i="219"/>
  <c r="J66" i="244"/>
  <c r="J58" i="244"/>
  <c r="J26" i="242"/>
  <c r="J43" i="291"/>
  <c r="G24" i="291"/>
  <c r="J49" i="220"/>
  <c r="J33" i="220"/>
  <c r="J59" i="253"/>
  <c r="G53" i="220"/>
  <c r="G52" i="220"/>
  <c r="J16" i="232"/>
  <c r="D19" i="232"/>
  <c r="E19" i="232"/>
  <c r="F19" i="232"/>
  <c r="H19" i="232"/>
  <c r="I19" i="232"/>
  <c r="J23" i="232"/>
  <c r="J25" i="232"/>
  <c r="D26" i="232"/>
  <c r="E26" i="232"/>
  <c r="F26" i="232"/>
  <c r="H26" i="232"/>
  <c r="I26" i="232"/>
  <c r="J33" i="232"/>
  <c r="J34" i="232"/>
  <c r="J35" i="232"/>
  <c r="D36" i="232"/>
  <c r="E36" i="232"/>
  <c r="F36" i="232"/>
  <c r="H36" i="232"/>
  <c r="I36" i="232"/>
  <c r="J44" i="232"/>
  <c r="J45" i="232"/>
  <c r="J46" i="232"/>
  <c r="D47" i="232"/>
  <c r="E47" i="232"/>
  <c r="F47" i="232"/>
  <c r="H47" i="232"/>
  <c r="I47" i="232"/>
  <c r="J49" i="232"/>
  <c r="D52" i="232"/>
  <c r="E52" i="232"/>
  <c r="F52" i="232"/>
  <c r="I52" i="232"/>
  <c r="J56" i="232"/>
  <c r="D58" i="232"/>
  <c r="E58" i="232"/>
  <c r="F58" i="232"/>
  <c r="H58" i="232"/>
  <c r="I58" i="232"/>
  <c r="D65" i="232"/>
  <c r="E65" i="232"/>
  <c r="F65" i="232"/>
  <c r="H65" i="232"/>
  <c r="I65" i="232"/>
  <c r="J17" i="231"/>
  <c r="D19" i="231"/>
  <c r="D37" i="231" s="1"/>
  <c r="E19" i="231"/>
  <c r="E37" i="231" s="1"/>
  <c r="F19" i="231"/>
  <c r="F37" i="231" s="1"/>
  <c r="H19" i="231"/>
  <c r="I19" i="231"/>
  <c r="J24" i="231"/>
  <c r="D26" i="231"/>
  <c r="E26" i="231"/>
  <c r="F26" i="231"/>
  <c r="H26" i="231"/>
  <c r="I26" i="231"/>
  <c r="G28" i="231"/>
  <c r="G36" i="231" s="1"/>
  <c r="G29" i="231"/>
  <c r="G32" i="231"/>
  <c r="G33" i="231"/>
  <c r="J33" i="231"/>
  <c r="G34" i="231"/>
  <c r="J34" i="231"/>
  <c r="J35" i="231"/>
  <c r="D36" i="231"/>
  <c r="E36" i="231"/>
  <c r="F36" i="231"/>
  <c r="H36" i="231"/>
  <c r="I36" i="231"/>
  <c r="G39" i="231"/>
  <c r="G47" i="231" s="1"/>
  <c r="G43" i="231"/>
  <c r="J44" i="231"/>
  <c r="J45" i="231"/>
  <c r="J46" i="231"/>
  <c r="D47" i="231"/>
  <c r="E47" i="231"/>
  <c r="F47" i="231"/>
  <c r="H47" i="231"/>
  <c r="I47" i="231"/>
  <c r="J52" i="231"/>
  <c r="G58" i="231"/>
  <c r="G61" i="231" s="1"/>
  <c r="G59" i="231"/>
  <c r="J59" i="231"/>
  <c r="J60" i="231"/>
  <c r="D61" i="231"/>
  <c r="E61" i="231"/>
  <c r="F61" i="231"/>
  <c r="H61" i="231"/>
  <c r="I61" i="231"/>
  <c r="J18" i="254"/>
  <c r="D20" i="254"/>
  <c r="D27" i="254"/>
  <c r="E20" i="254"/>
  <c r="E27" i="254"/>
  <c r="F20" i="254"/>
  <c r="F27" i="254" s="1"/>
  <c r="H20" i="254"/>
  <c r="H27" i="254"/>
  <c r="I20" i="254"/>
  <c r="J26" i="254"/>
  <c r="I27" i="254"/>
  <c r="J34" i="254"/>
  <c r="J35" i="254"/>
  <c r="D36" i="254"/>
  <c r="E36" i="254"/>
  <c r="F36" i="254"/>
  <c r="H36" i="254"/>
  <c r="I36" i="254"/>
  <c r="E38" i="254"/>
  <c r="E47" i="254"/>
  <c r="I38" i="254"/>
  <c r="J45" i="254"/>
  <c r="J46" i="254"/>
  <c r="H47" i="254"/>
  <c r="I47" i="254"/>
  <c r="D52" i="254"/>
  <c r="E52" i="254"/>
  <c r="F52" i="254"/>
  <c r="H52" i="254"/>
  <c r="I52" i="254"/>
  <c r="J56" i="254"/>
  <c r="J57" i="254"/>
  <c r="D58" i="254"/>
  <c r="E58" i="254"/>
  <c r="F58" i="254"/>
  <c r="H58" i="254"/>
  <c r="I58" i="254"/>
  <c r="J64" i="254"/>
  <c r="D65" i="254"/>
  <c r="E65" i="254"/>
  <c r="F65" i="254"/>
  <c r="H65" i="254"/>
  <c r="I65" i="254"/>
  <c r="J17" i="253"/>
  <c r="J18" i="253"/>
  <c r="D20" i="253"/>
  <c r="D37" i="253" s="1"/>
  <c r="E20" i="253"/>
  <c r="E37" i="253" s="1"/>
  <c r="F20" i="253"/>
  <c r="F37" i="253" s="1"/>
  <c r="G20" i="253"/>
  <c r="H20" i="253"/>
  <c r="H27" i="253"/>
  <c r="I20" i="253"/>
  <c r="J26" i="253"/>
  <c r="D27" i="253"/>
  <c r="E27" i="253"/>
  <c r="F27" i="253"/>
  <c r="I27" i="253"/>
  <c r="G29" i="253"/>
  <c r="G36" i="253" s="1"/>
  <c r="G37" i="253" s="1"/>
  <c r="G30" i="253"/>
  <c r="G31" i="253"/>
  <c r="G33" i="253"/>
  <c r="G34" i="253"/>
  <c r="J34" i="253"/>
  <c r="G35" i="253"/>
  <c r="J35" i="253"/>
  <c r="H36" i="253"/>
  <c r="I36" i="253"/>
  <c r="I37" i="253"/>
  <c r="G39" i="253"/>
  <c r="G41" i="253"/>
  <c r="G44" i="253"/>
  <c r="J44" i="253"/>
  <c r="G45" i="253"/>
  <c r="J45" i="253"/>
  <c r="D46" i="253"/>
  <c r="E46" i="253"/>
  <c r="F46" i="253"/>
  <c r="H46" i="253"/>
  <c r="I46" i="253"/>
  <c r="J52" i="253"/>
  <c r="D53" i="253"/>
  <c r="E53" i="253"/>
  <c r="F53" i="253"/>
  <c r="H53" i="253"/>
  <c r="I53" i="253"/>
  <c r="G59" i="253"/>
  <c r="D60" i="253"/>
  <c r="E60" i="253"/>
  <c r="F60" i="253"/>
  <c r="H60" i="253"/>
  <c r="J17" i="222"/>
  <c r="J18" i="222"/>
  <c r="D20" i="222"/>
  <c r="E20" i="222"/>
  <c r="F20" i="222"/>
  <c r="H20" i="222"/>
  <c r="I20" i="222"/>
  <c r="J25" i="222"/>
  <c r="J26" i="222"/>
  <c r="D28" i="222"/>
  <c r="E28" i="222"/>
  <c r="F28" i="222"/>
  <c r="H28" i="222"/>
  <c r="I28" i="222"/>
  <c r="J34" i="222"/>
  <c r="J35" i="222"/>
  <c r="D37" i="222"/>
  <c r="E37" i="222"/>
  <c r="F37" i="222"/>
  <c r="H37" i="222"/>
  <c r="I37" i="222"/>
  <c r="J43" i="222"/>
  <c r="J44" i="222"/>
  <c r="D46" i="222"/>
  <c r="E46" i="222"/>
  <c r="F46" i="222"/>
  <c r="H46" i="222"/>
  <c r="I46" i="222"/>
  <c r="D52" i="222"/>
  <c r="E52" i="222"/>
  <c r="F52" i="222"/>
  <c r="G52" i="222"/>
  <c r="H52" i="222"/>
  <c r="I52" i="222"/>
  <c r="J56" i="222"/>
  <c r="J57" i="222"/>
  <c r="D59" i="222"/>
  <c r="E59" i="222"/>
  <c r="F59" i="222"/>
  <c r="H59" i="222"/>
  <c r="I59" i="222"/>
  <c r="J65" i="222"/>
  <c r="D66" i="222"/>
  <c r="E66" i="222"/>
  <c r="F66" i="222"/>
  <c r="H66" i="222"/>
  <c r="I66" i="222"/>
  <c r="G14" i="221"/>
  <c r="G19" i="221" s="1"/>
  <c r="G16" i="221"/>
  <c r="J16" i="221"/>
  <c r="G17" i="221"/>
  <c r="G37" i="221" s="1"/>
  <c r="J17" i="221"/>
  <c r="D19" i="221"/>
  <c r="E19" i="221"/>
  <c r="F19" i="221"/>
  <c r="H19" i="221"/>
  <c r="I19" i="221"/>
  <c r="G22" i="221"/>
  <c r="G27" i="221" s="1"/>
  <c r="G24" i="221"/>
  <c r="G25" i="221"/>
  <c r="J25" i="221"/>
  <c r="D27" i="221"/>
  <c r="E27" i="221"/>
  <c r="F27" i="221"/>
  <c r="H27" i="221"/>
  <c r="I27" i="221"/>
  <c r="J33" i="221"/>
  <c r="J34" i="221"/>
  <c r="D36" i="221"/>
  <c r="E36" i="221"/>
  <c r="F36" i="221"/>
  <c r="H36" i="221"/>
  <c r="I36" i="221"/>
  <c r="D37" i="221"/>
  <c r="E37" i="221"/>
  <c r="F37" i="221"/>
  <c r="J43" i="221"/>
  <c r="J44" i="221"/>
  <c r="D46" i="221"/>
  <c r="E46" i="221"/>
  <c r="F46" i="221"/>
  <c r="H46" i="221"/>
  <c r="I46" i="221"/>
  <c r="G49" i="221"/>
  <c r="G54" i="221" s="1"/>
  <c r="G51" i="221"/>
  <c r="J51" i="221"/>
  <c r="G52" i="221"/>
  <c r="J52" i="221"/>
  <c r="D54" i="221"/>
  <c r="E54" i="221"/>
  <c r="F54" i="221"/>
  <c r="H54" i="221"/>
  <c r="I54" i="221"/>
  <c r="J59" i="221"/>
  <c r="J60" i="221"/>
  <c r="J16" i="224"/>
  <c r="J17" i="224"/>
  <c r="D19" i="224"/>
  <c r="D35" i="224" s="1"/>
  <c r="E19" i="224"/>
  <c r="F19" i="224"/>
  <c r="H19" i="224"/>
  <c r="I19" i="224"/>
  <c r="J23" i="224"/>
  <c r="J24" i="224"/>
  <c r="D25" i="224"/>
  <c r="E25" i="224"/>
  <c r="F25" i="224"/>
  <c r="H25" i="224"/>
  <c r="I25" i="224"/>
  <c r="J32" i="224"/>
  <c r="J33" i="224"/>
  <c r="D34" i="224"/>
  <c r="E34" i="224"/>
  <c r="E35" i="224" s="1"/>
  <c r="F34" i="224"/>
  <c r="F35" i="224" s="1"/>
  <c r="H34" i="224"/>
  <c r="I34" i="224"/>
  <c r="J42" i="224"/>
  <c r="J43" i="224"/>
  <c r="D44" i="224"/>
  <c r="E44" i="224"/>
  <c r="F44" i="224"/>
  <c r="H44" i="224"/>
  <c r="I44" i="224"/>
  <c r="G46" i="224"/>
  <c r="G49" i="224" s="1"/>
  <c r="G47" i="224"/>
  <c r="D49" i="224"/>
  <c r="E49" i="224"/>
  <c r="F49" i="224"/>
  <c r="I49" i="224"/>
  <c r="J54" i="224"/>
  <c r="D56" i="224"/>
  <c r="E56" i="224"/>
  <c r="F56" i="224"/>
  <c r="H56" i="224"/>
  <c r="I56" i="224"/>
  <c r="J60" i="224"/>
  <c r="D63" i="224"/>
  <c r="E63" i="224"/>
  <c r="F63" i="224"/>
  <c r="H63" i="224"/>
  <c r="I63" i="224"/>
  <c r="J17" i="244"/>
  <c r="J18" i="244"/>
  <c r="J19" i="244"/>
  <c r="D20" i="244"/>
  <c r="E20" i="244"/>
  <c r="F20" i="244"/>
  <c r="F38" i="244" s="1"/>
  <c r="H20" i="244"/>
  <c r="I20" i="244"/>
  <c r="J24" i="244"/>
  <c r="J25" i="244"/>
  <c r="J26" i="244"/>
  <c r="D27" i="244"/>
  <c r="E27" i="244"/>
  <c r="F27" i="244"/>
  <c r="H27" i="244"/>
  <c r="I27" i="244"/>
  <c r="J34" i="244"/>
  <c r="J35" i="244"/>
  <c r="J36" i="244"/>
  <c r="D37" i="244"/>
  <c r="E37" i="244"/>
  <c r="F37" i="244"/>
  <c r="H37" i="244"/>
  <c r="I37" i="244"/>
  <c r="J45" i="244"/>
  <c r="J46" i="244"/>
  <c r="J47" i="244"/>
  <c r="D48" i="244"/>
  <c r="E48" i="244"/>
  <c r="F48" i="244"/>
  <c r="H48" i="244"/>
  <c r="I48" i="244"/>
  <c r="J51" i="244"/>
  <c r="D53" i="244"/>
  <c r="E53" i="244"/>
  <c r="F53" i="244"/>
  <c r="H53" i="244"/>
  <c r="I53" i="244"/>
  <c r="J59" i="244"/>
  <c r="D60" i="244"/>
  <c r="E60" i="244"/>
  <c r="F60" i="244"/>
  <c r="I60" i="244"/>
  <c r="D68" i="244"/>
  <c r="E68" i="244"/>
  <c r="F68" i="244"/>
  <c r="G68" i="244"/>
  <c r="I68" i="244"/>
  <c r="J17" i="243"/>
  <c r="J18" i="243"/>
  <c r="J19" i="243"/>
  <c r="D20" i="243"/>
  <c r="E20" i="243"/>
  <c r="F20" i="243"/>
  <c r="H20" i="243"/>
  <c r="I20" i="243"/>
  <c r="J20" i="243"/>
  <c r="J24" i="243"/>
  <c r="J25" i="243"/>
  <c r="J26" i="243"/>
  <c r="D27" i="243"/>
  <c r="E27" i="243"/>
  <c r="F27" i="243"/>
  <c r="H27" i="243"/>
  <c r="I27" i="243"/>
  <c r="G34" i="243"/>
  <c r="G35" i="243"/>
  <c r="J35" i="243"/>
  <c r="G36" i="243"/>
  <c r="J36" i="243"/>
  <c r="D37" i="243"/>
  <c r="D38" i="243" s="1"/>
  <c r="E37" i="243"/>
  <c r="E38" i="243" s="1"/>
  <c r="F37" i="243"/>
  <c r="F38" i="243" s="1"/>
  <c r="H37" i="243"/>
  <c r="I37" i="243"/>
  <c r="G45" i="243"/>
  <c r="G46" i="243"/>
  <c r="J46" i="243"/>
  <c r="G47" i="243"/>
  <c r="J47" i="243"/>
  <c r="D48" i="243"/>
  <c r="E48" i="243"/>
  <c r="F48" i="243"/>
  <c r="H48" i="243"/>
  <c r="I48" i="243"/>
  <c r="G56" i="243"/>
  <c r="J54" i="243"/>
  <c r="J55" i="243"/>
  <c r="D56" i="243"/>
  <c r="E56" i="243"/>
  <c r="F56" i="243"/>
  <c r="I56" i="243"/>
  <c r="G61" i="243"/>
  <c r="J61" i="243"/>
  <c r="J62" i="243"/>
  <c r="D63" i="243"/>
  <c r="E63" i="243"/>
  <c r="F63" i="243"/>
  <c r="I63" i="243"/>
  <c r="J17" i="242"/>
  <c r="D20" i="242"/>
  <c r="D37" i="242" s="1"/>
  <c r="E20" i="242"/>
  <c r="E37" i="242" s="1"/>
  <c r="F20" i="242"/>
  <c r="H20" i="242"/>
  <c r="I20" i="242"/>
  <c r="J25" i="242"/>
  <c r="D27" i="242"/>
  <c r="E27" i="242"/>
  <c r="F27" i="242"/>
  <c r="H27" i="242"/>
  <c r="I27" i="242"/>
  <c r="J33" i="242"/>
  <c r="J34" i="242"/>
  <c r="D36" i="242"/>
  <c r="E36" i="242"/>
  <c r="F36" i="242"/>
  <c r="F37" i="242"/>
  <c r="H36" i="242"/>
  <c r="I36" i="242"/>
  <c r="J43" i="242"/>
  <c r="J44" i="242"/>
  <c r="J45" i="242"/>
  <c r="D48" i="242"/>
  <c r="E48" i="242"/>
  <c r="F48" i="242"/>
  <c r="H48" i="242"/>
  <c r="I48" i="242"/>
  <c r="G50" i="242"/>
  <c r="G51" i="242"/>
  <c r="D52" i="242"/>
  <c r="E52" i="242"/>
  <c r="F52" i="242"/>
  <c r="G52" i="242"/>
  <c r="I52" i="242"/>
  <c r="J57" i="242"/>
  <c r="J58" i="242"/>
  <c r="D59" i="242"/>
  <c r="E59" i="242"/>
  <c r="F59" i="242"/>
  <c r="H59" i="242"/>
  <c r="I59" i="242"/>
  <c r="J68" i="242"/>
  <c r="J69" i="242"/>
  <c r="D70" i="242"/>
  <c r="E70" i="242"/>
  <c r="F70" i="242"/>
  <c r="H70" i="242"/>
  <c r="I70" i="242"/>
  <c r="G14" i="290"/>
  <c r="G20" i="290" s="1"/>
  <c r="G37" i="290" s="1"/>
  <c r="G15" i="290"/>
  <c r="G16" i="290"/>
  <c r="G17" i="290"/>
  <c r="J17" i="290"/>
  <c r="G18" i="290"/>
  <c r="D20" i="290"/>
  <c r="D37" i="290" s="1"/>
  <c r="E20" i="290"/>
  <c r="F20" i="290"/>
  <c r="H20" i="290"/>
  <c r="I20" i="290"/>
  <c r="G23" i="290"/>
  <c r="G24" i="290"/>
  <c r="G25" i="290"/>
  <c r="J25" i="290"/>
  <c r="G26" i="290"/>
  <c r="J26" i="290"/>
  <c r="D27" i="290"/>
  <c r="E27" i="290"/>
  <c r="F27" i="290"/>
  <c r="H27" i="290"/>
  <c r="I27" i="290"/>
  <c r="G29" i="290"/>
  <c r="G30" i="290"/>
  <c r="G31" i="290"/>
  <c r="G33" i="290"/>
  <c r="J33" i="290"/>
  <c r="G34" i="290"/>
  <c r="G36" i="290" s="1"/>
  <c r="J34" i="290"/>
  <c r="J35" i="290"/>
  <c r="D36" i="290"/>
  <c r="E36" i="290"/>
  <c r="F36" i="290"/>
  <c r="H36" i="290"/>
  <c r="I36" i="290"/>
  <c r="E37" i="290"/>
  <c r="F37" i="290"/>
  <c r="G39" i="290"/>
  <c r="G47" i="290" s="1"/>
  <c r="G40" i="290"/>
  <c r="G41" i="290"/>
  <c r="G43" i="290"/>
  <c r="J43" i="290"/>
  <c r="G44" i="290"/>
  <c r="J44" i="290"/>
  <c r="J45" i="290"/>
  <c r="D47" i="290"/>
  <c r="E47" i="290"/>
  <c r="F47" i="290"/>
  <c r="H47" i="290"/>
  <c r="I47" i="290"/>
  <c r="G50" i="290"/>
  <c r="G55" i="290" s="1"/>
  <c r="G51" i="290"/>
  <c r="G52" i="290"/>
  <c r="G53" i="290"/>
  <c r="J53" i="290"/>
  <c r="D55" i="290"/>
  <c r="E55" i="290"/>
  <c r="F55" i="290"/>
  <c r="H55" i="290"/>
  <c r="I55" i="290"/>
  <c r="G60" i="290"/>
  <c r="G62" i="290"/>
  <c r="G66" i="290" s="1"/>
  <c r="J62" i="290"/>
  <c r="J63" i="290"/>
  <c r="J64" i="290"/>
  <c r="J65" i="290"/>
  <c r="D66" i="290"/>
  <c r="E66" i="290"/>
  <c r="F66" i="290"/>
  <c r="H66" i="290"/>
  <c r="I66" i="290"/>
  <c r="J16" i="241"/>
  <c r="J17" i="241"/>
  <c r="D18" i="241"/>
  <c r="E18" i="241"/>
  <c r="F18" i="241"/>
  <c r="H18" i="241"/>
  <c r="I18" i="241"/>
  <c r="J22" i="241"/>
  <c r="J23" i="241"/>
  <c r="D24" i="241"/>
  <c r="E24" i="241"/>
  <c r="F24" i="241"/>
  <c r="H24" i="241"/>
  <c r="I24" i="241"/>
  <c r="J32" i="241"/>
  <c r="J33" i="241"/>
  <c r="D34" i="241"/>
  <c r="D35" i="241"/>
  <c r="E34" i="241"/>
  <c r="F34" i="241"/>
  <c r="H34" i="241"/>
  <c r="I34" i="241"/>
  <c r="J42" i="241"/>
  <c r="J43" i="241"/>
  <c r="D46" i="241"/>
  <c r="E46" i="241"/>
  <c r="F46" i="241"/>
  <c r="H46" i="241"/>
  <c r="I46" i="241"/>
  <c r="G48" i="241"/>
  <c r="G51" i="241" s="1"/>
  <c r="G49" i="241"/>
  <c r="D51" i="241"/>
  <c r="E51" i="241"/>
  <c r="F51" i="241"/>
  <c r="H51" i="241"/>
  <c r="I51" i="241"/>
  <c r="J55" i="241"/>
  <c r="D57" i="241"/>
  <c r="E57" i="241"/>
  <c r="F57" i="241"/>
  <c r="H57" i="241"/>
  <c r="I57" i="241"/>
  <c r="J62" i="241"/>
  <c r="D64" i="241"/>
  <c r="E64" i="241"/>
  <c r="F64" i="241"/>
  <c r="H64" i="241"/>
  <c r="I64" i="241"/>
  <c r="J17" i="240"/>
  <c r="J18" i="240"/>
  <c r="D19" i="240"/>
  <c r="E19" i="240"/>
  <c r="E36" i="240"/>
  <c r="F19" i="240"/>
  <c r="G19" i="240"/>
  <c r="H19" i="240"/>
  <c r="I19" i="240"/>
  <c r="J23" i="240"/>
  <c r="J24" i="240"/>
  <c r="D25" i="240"/>
  <c r="E25" i="240"/>
  <c r="F25" i="240"/>
  <c r="H25" i="240"/>
  <c r="I25" i="240"/>
  <c r="G35" i="240"/>
  <c r="G33" i="240"/>
  <c r="J33" i="240"/>
  <c r="G34" i="240"/>
  <c r="J34" i="240"/>
  <c r="D35" i="240"/>
  <c r="D36" i="240"/>
  <c r="E35" i="240"/>
  <c r="F35" i="240"/>
  <c r="F36" i="240" s="1"/>
  <c r="H35" i="240"/>
  <c r="I35" i="240"/>
  <c r="G43" i="240"/>
  <c r="G45" i="240" s="1"/>
  <c r="J43" i="240"/>
  <c r="J44" i="240"/>
  <c r="D45" i="240"/>
  <c r="E45" i="240"/>
  <c r="F45" i="240"/>
  <c r="H45" i="240"/>
  <c r="I45" i="240"/>
  <c r="J50" i="240"/>
  <c r="D52" i="240"/>
  <c r="E52" i="240"/>
  <c r="F52" i="240"/>
  <c r="G52" i="240"/>
  <c r="H52" i="240"/>
  <c r="I52" i="240"/>
  <c r="J57" i="240"/>
  <c r="J58" i="240"/>
  <c r="D59" i="240"/>
  <c r="E59" i="240"/>
  <c r="F59" i="240"/>
  <c r="H59" i="240"/>
  <c r="I59" i="240"/>
  <c r="J16" i="220"/>
  <c r="J17" i="220"/>
  <c r="D18" i="220"/>
  <c r="E18" i="220"/>
  <c r="E35" i="220" s="1"/>
  <c r="F18" i="220"/>
  <c r="H18" i="220"/>
  <c r="I18" i="220"/>
  <c r="J22" i="220"/>
  <c r="J23" i="220"/>
  <c r="D24" i="220"/>
  <c r="E24" i="220"/>
  <c r="F24" i="220"/>
  <c r="H24" i="220"/>
  <c r="I24" i="220"/>
  <c r="J31" i="220"/>
  <c r="J32" i="220"/>
  <c r="D34" i="220"/>
  <c r="E34" i="220"/>
  <c r="F34" i="220"/>
  <c r="F35" i="220"/>
  <c r="H34" i="220"/>
  <c r="I34" i="220"/>
  <c r="J47" i="220"/>
  <c r="J48" i="220"/>
  <c r="D50" i="220"/>
  <c r="E50" i="220"/>
  <c r="F50" i="220"/>
  <c r="H50" i="220"/>
  <c r="I50" i="220"/>
  <c r="J60" i="220"/>
  <c r="D62" i="220"/>
  <c r="E62" i="220"/>
  <c r="F62" i="220"/>
  <c r="H62" i="220"/>
  <c r="I62" i="220"/>
  <c r="J67" i="220"/>
  <c r="D69" i="220"/>
  <c r="E69" i="220"/>
  <c r="F69" i="220"/>
  <c r="H69" i="220"/>
  <c r="I69" i="220"/>
  <c r="G18" i="219"/>
  <c r="J16" i="219"/>
  <c r="J17" i="219"/>
  <c r="D18" i="219"/>
  <c r="D35" i="219" s="1"/>
  <c r="E18" i="219"/>
  <c r="E35" i="219" s="1"/>
  <c r="F18" i="219"/>
  <c r="F35" i="219"/>
  <c r="H18" i="219"/>
  <c r="I18" i="219"/>
  <c r="J22" i="219"/>
  <c r="J23" i="219"/>
  <c r="D24" i="219"/>
  <c r="E24" i="219"/>
  <c r="F24" i="219"/>
  <c r="H24" i="219"/>
  <c r="I24" i="219"/>
  <c r="G26" i="219"/>
  <c r="G34" i="219" s="1"/>
  <c r="G27" i="219"/>
  <c r="G28" i="219"/>
  <c r="G29" i="219"/>
  <c r="G30" i="219"/>
  <c r="G31" i="219"/>
  <c r="J31" i="219"/>
  <c r="G32" i="219"/>
  <c r="J32" i="219"/>
  <c r="G33" i="219"/>
  <c r="J33" i="219"/>
  <c r="H34" i="219"/>
  <c r="I34" i="219"/>
  <c r="G38" i="219"/>
  <c r="G39" i="219"/>
  <c r="G41" i="219"/>
  <c r="G45" i="219"/>
  <c r="G42" i="219"/>
  <c r="J42" i="219"/>
  <c r="G43" i="219"/>
  <c r="J43" i="219"/>
  <c r="J44" i="219"/>
  <c r="D45" i="219"/>
  <c r="E45" i="219"/>
  <c r="F45" i="219"/>
  <c r="H45" i="219"/>
  <c r="I45" i="219"/>
  <c r="G53" i="219"/>
  <c r="J50" i="219"/>
  <c r="J51" i="219"/>
  <c r="D53" i="219"/>
  <c r="E53" i="219"/>
  <c r="F53" i="219"/>
  <c r="H53" i="219"/>
  <c r="I53" i="219"/>
  <c r="G55" i="219"/>
  <c r="G56" i="219"/>
  <c r="G61" i="219" s="1"/>
  <c r="G58" i="219"/>
  <c r="G59" i="219"/>
  <c r="J59" i="219"/>
  <c r="J60" i="219"/>
  <c r="D61" i="219"/>
  <c r="E61" i="219"/>
  <c r="F61" i="219"/>
  <c r="H61" i="219"/>
  <c r="J21" i="292"/>
  <c r="J22" i="292"/>
  <c r="D23" i="292"/>
  <c r="E23" i="292"/>
  <c r="F23" i="292"/>
  <c r="G23" i="292"/>
  <c r="H23" i="292"/>
  <c r="I23" i="292"/>
  <c r="J28" i="292"/>
  <c r="J29" i="292"/>
  <c r="D30" i="292"/>
  <c r="E30" i="292"/>
  <c r="F30" i="292"/>
  <c r="H30" i="292"/>
  <c r="I30" i="292"/>
  <c r="J36" i="292"/>
  <c r="J37" i="292"/>
  <c r="J38" i="292"/>
  <c r="D39" i="292"/>
  <c r="D40" i="292" s="1"/>
  <c r="E39" i="292"/>
  <c r="E40" i="292" s="1"/>
  <c r="F39" i="292"/>
  <c r="F40" i="292" s="1"/>
  <c r="H39" i="292"/>
  <c r="I39" i="292"/>
  <c r="J46" i="292"/>
  <c r="J47" i="292"/>
  <c r="J48" i="292"/>
  <c r="D49" i="292"/>
  <c r="E49" i="292"/>
  <c r="F49" i="292"/>
  <c r="D50" i="292"/>
  <c r="E50" i="292"/>
  <c r="F50" i="292"/>
  <c r="H50" i="292"/>
  <c r="I50" i="292"/>
  <c r="G53" i="292"/>
  <c r="J53" i="292"/>
  <c r="G54" i="292"/>
  <c r="D56" i="292"/>
  <c r="E56" i="292"/>
  <c r="F56" i="292"/>
  <c r="G56" i="292"/>
  <c r="I56" i="292"/>
  <c r="J61" i="292"/>
  <c r="D62" i="292"/>
  <c r="E62" i="292"/>
  <c r="F62" i="292"/>
  <c r="H62" i="292"/>
  <c r="I62" i="292"/>
  <c r="J67" i="292"/>
  <c r="J68" i="292"/>
  <c r="D69" i="292"/>
  <c r="E69" i="292"/>
  <c r="F69" i="292"/>
  <c r="H69" i="292"/>
  <c r="I69" i="292"/>
  <c r="G14" i="291"/>
  <c r="G19" i="291" s="1"/>
  <c r="G36" i="291" s="1"/>
  <c r="G15" i="291"/>
  <c r="G16" i="291"/>
  <c r="G17" i="291"/>
  <c r="J17" i="291"/>
  <c r="G18" i="291"/>
  <c r="J18" i="291"/>
  <c r="D19" i="291"/>
  <c r="D36" i="291" s="1"/>
  <c r="E19" i="291"/>
  <c r="E36" i="291" s="1"/>
  <c r="F19" i="291"/>
  <c r="H19" i="291"/>
  <c r="I19" i="291"/>
  <c r="G21" i="291"/>
  <c r="G22" i="291"/>
  <c r="G23" i="291"/>
  <c r="G26" i="291" s="1"/>
  <c r="J24" i="291"/>
  <c r="G25" i="291"/>
  <c r="J25" i="291"/>
  <c r="D26" i="291"/>
  <c r="E26" i="291"/>
  <c r="F26" i="291"/>
  <c r="H26" i="291"/>
  <c r="I26" i="291"/>
  <c r="G28" i="291"/>
  <c r="G29" i="291"/>
  <c r="G30" i="291"/>
  <c r="G31" i="291"/>
  <c r="G35" i="291" s="1"/>
  <c r="G32" i="291"/>
  <c r="G33" i="291"/>
  <c r="J33" i="291"/>
  <c r="G34" i="291"/>
  <c r="J34" i="291"/>
  <c r="D35" i="291"/>
  <c r="E35" i="291"/>
  <c r="F35" i="291"/>
  <c r="F36" i="291" s="1"/>
  <c r="H35" i="291"/>
  <c r="I35" i="291"/>
  <c r="G38" i="291"/>
  <c r="G39" i="291"/>
  <c r="G40" i="291"/>
  <c r="G45" i="291" s="1"/>
  <c r="G41" i="291"/>
  <c r="G42" i="291"/>
  <c r="G43" i="291"/>
  <c r="G44" i="291"/>
  <c r="J44" i="291"/>
  <c r="D45" i="291"/>
  <c r="E45" i="291"/>
  <c r="F45" i="291"/>
  <c r="H45" i="291"/>
  <c r="I45" i="291"/>
  <c r="G48" i="291"/>
  <c r="G52" i="291" s="1"/>
  <c r="G49" i="291"/>
  <c r="G50" i="291"/>
  <c r="G51" i="291"/>
  <c r="J51" i="291"/>
  <c r="D52" i="291"/>
  <c r="E52" i="291"/>
  <c r="F52" i="291"/>
  <c r="H52" i="291"/>
  <c r="I52" i="291"/>
  <c r="G54" i="291"/>
  <c r="G56" i="291"/>
  <c r="G60" i="291" s="1"/>
  <c r="G57" i="291"/>
  <c r="J57" i="291"/>
  <c r="J58" i="291"/>
  <c r="D60" i="291"/>
  <c r="E60" i="291"/>
  <c r="F60" i="291"/>
  <c r="H60" i="291"/>
  <c r="I60" i="291"/>
  <c r="F38" i="254"/>
  <c r="F47" i="254" s="1"/>
  <c r="G36" i="240"/>
  <c r="D35" i="220"/>
  <c r="D38" i="254"/>
  <c r="D47" i="254" s="1"/>
  <c r="D40" i="314"/>
  <c r="F40" i="314"/>
  <c r="G46" i="221"/>
  <c r="D38" i="244"/>
  <c r="G48" i="243"/>
  <c r="E35" i="241"/>
  <c r="G37" i="243"/>
  <c r="G38" i="243" s="1"/>
  <c r="G27" i="243"/>
  <c r="G60" i="311"/>
  <c r="G60" i="321"/>
  <c r="D35" i="321"/>
  <c r="E35" i="320"/>
  <c r="F35" i="318"/>
  <c r="E38" i="244"/>
  <c r="F35" i="241"/>
  <c r="F35" i="322"/>
  <c r="D35" i="322"/>
  <c r="D37" i="316"/>
  <c r="G50" i="333"/>
  <c r="E35" i="330"/>
  <c r="G27" i="254" l="1"/>
  <c r="G38" i="254"/>
  <c r="G37" i="341"/>
  <c r="G37" i="231"/>
  <c r="G35" i="220"/>
  <c r="G38" i="244"/>
  <c r="G37" i="316"/>
  <c r="G36" i="331"/>
  <c r="G37" i="338"/>
  <c r="G36" i="339"/>
  <c r="G35" i="219"/>
  <c r="G35" i="311"/>
  <c r="G36" i="324"/>
  <c r="G35" i="335"/>
  <c r="G36" i="329"/>
  <c r="G35" i="224"/>
  <c r="G49" i="292"/>
</calcChain>
</file>

<file path=xl/sharedStrings.xml><?xml version="1.0" encoding="utf-8"?>
<sst xmlns="http://schemas.openxmlformats.org/spreadsheetml/2006/main" count="3954" uniqueCount="321">
  <si>
    <t>№</t>
  </si>
  <si>
    <t>рец.</t>
  </si>
  <si>
    <t>Прием пищи,</t>
  </si>
  <si>
    <t>наименование блюда</t>
  </si>
  <si>
    <t>Б</t>
  </si>
  <si>
    <t>Ж</t>
  </si>
  <si>
    <t>У</t>
  </si>
  <si>
    <t>ЗАВТРАК</t>
  </si>
  <si>
    <t>Итого</t>
  </si>
  <si>
    <t>-</t>
  </si>
  <si>
    <t>Всего за день</t>
  </si>
  <si>
    <t>Кофейный напиток</t>
  </si>
  <si>
    <t>Чай с сахаром</t>
  </si>
  <si>
    <t>Хлеб ржаной</t>
  </si>
  <si>
    <t>Чай с молоком</t>
  </si>
  <si>
    <t>Пром.</t>
  </si>
  <si>
    <t xml:space="preserve">
</t>
  </si>
  <si>
    <t xml:space="preserve">М Е Н Ю </t>
  </si>
  <si>
    <t>Масса порции         (г)</t>
  </si>
  <si>
    <t>Пищевые вещества                             (г)</t>
  </si>
  <si>
    <t>Шеф-повар: _____________/ ______________________/</t>
  </si>
  <si>
    <t>Энергетическая ценность          (ккал)</t>
  </si>
  <si>
    <t>Цена                   ( руб.,коп.)</t>
  </si>
  <si>
    <t>Цена                      ( руб.,коп.)</t>
  </si>
  <si>
    <t>ПОЛДНИК</t>
  </si>
  <si>
    <t>ТТК</t>
  </si>
  <si>
    <t xml:space="preserve">           Пищевые вещества                             (г)</t>
  </si>
  <si>
    <t>Цена                     ( руб.,коп.)</t>
  </si>
  <si>
    <t>Бутерброд с сыром</t>
  </si>
  <si>
    <t>Директор школы:_____________/____________________/</t>
  </si>
  <si>
    <t>ОБЕД     7-11 лет</t>
  </si>
  <si>
    <t>ОБЕД    с 11 лет и старше</t>
  </si>
  <si>
    <t xml:space="preserve">ТТК   </t>
  </si>
  <si>
    <t>Яблоко</t>
  </si>
  <si>
    <t>Бухгалтер : ____________________/ Шадрина Н.И. /</t>
  </si>
  <si>
    <t>Бухгалтер : _______________________/ Шадрина Н.И. /</t>
  </si>
  <si>
    <t>Хлеб пшеничный витаминизированный</t>
  </si>
  <si>
    <t>Бухгалтер: _____________________________/ Шадрина Н. И./</t>
  </si>
  <si>
    <t>Директор школы:__________________/____________________/</t>
  </si>
  <si>
    <t>Зав.производством /шеф-повар/: __________________/ ______________________/</t>
  </si>
  <si>
    <t>Шеф-повар: _______________________/ ______________________/</t>
  </si>
  <si>
    <t>Бухгалтер: _______________________/ Шадрина Н.И./</t>
  </si>
  <si>
    <t>Директор школы:_____________________________/____________________/</t>
  </si>
  <si>
    <t>Зав.производством /шеф-повар/: __________________________/ ______________________/</t>
  </si>
  <si>
    <t>Бухгалтер: ________________________________/ Шадрина Н.И /</t>
  </si>
  <si>
    <t>Директор школы:______________________/____________________/</t>
  </si>
  <si>
    <t>Шеф-повар: _____________________/ ______________________/</t>
  </si>
  <si>
    <t>Директор школы:________________________/____________________/</t>
  </si>
  <si>
    <t>Бухгалтер: __________________________/ Шадрина Н.И.</t>
  </si>
  <si>
    <t>Зав.производством /шеф-повар/: ________________________/ ______________________/</t>
  </si>
  <si>
    <t>Бухгалтер : _________________________________/ Шадрина Н.И./</t>
  </si>
  <si>
    <t>Директор школы:_________________________/____________________/</t>
  </si>
  <si>
    <t>Шеф-повар: ___________________/ ______________________/</t>
  </si>
  <si>
    <t>Бухгалтер : _________________________/ Шадрина Н.И. /</t>
  </si>
  <si>
    <t>Бухгалтер : _________________________________/ Шадрина Н.И. /</t>
  </si>
  <si>
    <t>Директор школы:_______________________/____________________/</t>
  </si>
  <si>
    <t>Бухгалтер : _______________________________________/ Шадрина Н.И./</t>
  </si>
  <si>
    <t>Апельсин</t>
  </si>
  <si>
    <t>Шеф-повар: _____________________________/ ______________________/</t>
  </si>
  <si>
    <t>Бухгалтер :_______________________________/ Шадрина Н.И. /</t>
  </si>
  <si>
    <t>Директор школы:_______________________________/_________________/</t>
  </si>
  <si>
    <t>Зав.производством /шеф-повар/: ___________________________/ ______________________/</t>
  </si>
  <si>
    <t>Бухгалтер : ________________________________/ Шадрина Н.И /</t>
  </si>
  <si>
    <t>Шеф-повар: ________________________/ ______________________/</t>
  </si>
  <si>
    <t>Бухгалтер: ____________________________________/ Шадрина Н.И./</t>
  </si>
  <si>
    <t>Директор школы:____________________________/____________________/</t>
  </si>
  <si>
    <t>Бухгалтер  : ________________________________/ Шадрина Н.И. /</t>
  </si>
  <si>
    <t>Зав.производством /шеф-повар/: ______________________/ ______________________/</t>
  </si>
  <si>
    <t>Бухгалтер  : ______________________________________________/ Шадрина Н.И. /</t>
  </si>
  <si>
    <t>Бухгалтер : ___________________________________________/ Шадрина Н.И./</t>
  </si>
  <si>
    <t>Директор школы:______________________________/____________________/</t>
  </si>
  <si>
    <t>Шеф-повар: ______________________________/ ______________________/</t>
  </si>
  <si>
    <t>Директор школы:__________________________/____________________/</t>
  </si>
  <si>
    <t>Бухгалтер : _____________________________/ Шадрина Н.И. /</t>
  </si>
  <si>
    <t>Зав.производством /шеф-повар/: _____________________________/ ______________________/</t>
  </si>
  <si>
    <t xml:space="preserve"> </t>
  </si>
  <si>
    <t>Пром</t>
  </si>
  <si>
    <t>1шт</t>
  </si>
  <si>
    <t>250/10</t>
  </si>
  <si>
    <t>250/15</t>
  </si>
  <si>
    <t>цена хлеба</t>
  </si>
  <si>
    <t>цена</t>
  </si>
  <si>
    <t>Бутерброд с маслом и сыром</t>
  </si>
  <si>
    <t>стн 1/10</t>
  </si>
  <si>
    <t>200/10</t>
  </si>
  <si>
    <t>18,5/15</t>
  </si>
  <si>
    <t>СТН 16/5</t>
  </si>
  <si>
    <t>ТТК 3</t>
  </si>
  <si>
    <t>ВРО 64</t>
  </si>
  <si>
    <t>Манник</t>
  </si>
  <si>
    <t>Какао с молоком "Белка и стрелка"</t>
  </si>
  <si>
    <t>Хлеб пшеничный витаминизированый</t>
  </si>
  <si>
    <t>200/0,06</t>
  </si>
  <si>
    <t>200/0,07</t>
  </si>
  <si>
    <t>18,5/10</t>
  </si>
  <si>
    <t>Колбаски "Витаминные" с маслом сливочным</t>
  </si>
  <si>
    <t>Запеканка из творога с яблоком и сгущенным молоком</t>
  </si>
  <si>
    <t>Запеканка из творога с яблоком и сгущеным молоком</t>
  </si>
  <si>
    <t>Омлет натуральный с маслом сливочным</t>
  </si>
  <si>
    <t>Компот из вишни витаминизированный</t>
  </si>
  <si>
    <t>Салат из св. огуров с маслом растительным</t>
  </si>
  <si>
    <t>СТН 22/1</t>
  </si>
  <si>
    <t>вит "С" (мг)</t>
  </si>
  <si>
    <t>Вит "С" (мг)</t>
  </si>
  <si>
    <t>Компот из св. яблок и кураги витаминизированный</t>
  </si>
  <si>
    <t>100/100</t>
  </si>
  <si>
    <t>ЗАВТРАК с 7 до 11 лет</t>
  </si>
  <si>
    <t>ЗАВТРАК с 11 лет и старше</t>
  </si>
  <si>
    <t>ЗАВТРАК с  11 лет и старше</t>
  </si>
  <si>
    <t>пром</t>
  </si>
  <si>
    <t>ЗАВТРАК с11 лет и старше</t>
  </si>
  <si>
    <t>Сок 0,2</t>
  </si>
  <si>
    <t>ЗАВТРАК с 7 до  11 лет</t>
  </si>
  <si>
    <t xml:space="preserve">ЗАВТРАК с 7 до 11 лет </t>
  </si>
  <si>
    <t xml:space="preserve">СТН 25/2 </t>
  </si>
  <si>
    <t>СТН 21/2</t>
  </si>
  <si>
    <t>Суп-лапша с курой</t>
  </si>
  <si>
    <t>Салат из огурцов  с маслом растительным</t>
  </si>
  <si>
    <t>Салат из помидоров с маслом растительным</t>
  </si>
  <si>
    <t>СТН №19</t>
  </si>
  <si>
    <t>Бутерброд с маслом</t>
  </si>
  <si>
    <t>Салат из огурцов с маслом растительным</t>
  </si>
  <si>
    <t>Запеканка из творога со сгущ. мол.</t>
  </si>
  <si>
    <t>ООО "Комбинат школьного питания"</t>
  </si>
  <si>
    <t>200/5</t>
  </si>
  <si>
    <t xml:space="preserve">Пром. </t>
  </si>
  <si>
    <t>250/20</t>
  </si>
  <si>
    <t>МЕНЮ свободного выбора блюд (вариант 1)</t>
  </si>
  <si>
    <t>МЕНЮ  свободного выбора блюд (вариант 1)</t>
  </si>
  <si>
    <t>МЕНЮ  свободного выбора блюд (вариант 2)</t>
  </si>
  <si>
    <t>МЕНЮ свободного выбора блюд  (вариант 1)</t>
  </si>
  <si>
    <t>МЕНЮ свободного выбора блюд ( вариант 1)</t>
  </si>
  <si>
    <t>МЕНЮ свободного выбора блюд (вариант1)</t>
  </si>
  <si>
    <t>Борщ с картофелем и сметаной</t>
  </si>
  <si>
    <t>СТН 30/8</t>
  </si>
  <si>
    <t>Кнели из мяса говядины, запеченные</t>
  </si>
  <si>
    <t>Макароные изделия отварные</t>
  </si>
  <si>
    <t>684/685</t>
  </si>
  <si>
    <t>Суп картофельный с горбушей</t>
  </si>
  <si>
    <t>СТН 6/8</t>
  </si>
  <si>
    <t>Рагу из отварного мяса говядины</t>
  </si>
  <si>
    <t>стн59/3</t>
  </si>
  <si>
    <t>100/10</t>
  </si>
  <si>
    <t>200/15</t>
  </si>
  <si>
    <t>Булочка "Российская"</t>
  </si>
  <si>
    <t>Напиток клюквенный витаминизированный</t>
  </si>
  <si>
    <t>Каша ячневая вязкая с маслом сливочным</t>
  </si>
  <si>
    <t>18,5/25</t>
  </si>
  <si>
    <t>СТН 16/10</t>
  </si>
  <si>
    <t>Каша рисовая жидкая с маслом сливочным</t>
  </si>
  <si>
    <t xml:space="preserve">Рис отварной </t>
  </si>
  <si>
    <t>Ватрушка со сметаной</t>
  </si>
  <si>
    <t>МЕНЮ свободного выбора блюд (вариант 2)</t>
  </si>
  <si>
    <t>МЕНЮ    свободного выбора блюд (вариант 1)</t>
  </si>
  <si>
    <t>Напиток "Витошка"</t>
  </si>
  <si>
    <t>МЕНЮ свободного выбора блюд  (вариант 2)</t>
  </si>
  <si>
    <t>МЕНЮ свободного выбора блюд ( вариант 2)</t>
  </si>
  <si>
    <t>Кисель "Витошка"</t>
  </si>
  <si>
    <t>Борщ со св.капустой и   сметаной</t>
  </si>
  <si>
    <t>Суп картоф. с горохом</t>
  </si>
  <si>
    <t>250/5</t>
  </si>
  <si>
    <t>18,5/10/10</t>
  </si>
  <si>
    <t>160/10</t>
  </si>
  <si>
    <t>190/10</t>
  </si>
  <si>
    <t>65/10</t>
  </si>
  <si>
    <t>Капуста брокколи отварная</t>
  </si>
  <si>
    <t xml:space="preserve">Ватрушка с творогом </t>
  </si>
  <si>
    <t>150</t>
  </si>
  <si>
    <t>Компот из смеси ягод и фруктов витаминизированный</t>
  </si>
  <si>
    <t>Фасоль стручковая зеленая отварная</t>
  </si>
  <si>
    <t>250/25</t>
  </si>
  <si>
    <t>Компот из смородины витаминизированный</t>
  </si>
  <si>
    <t>18,5/5</t>
  </si>
  <si>
    <t xml:space="preserve">Котлета из говядины  </t>
  </si>
  <si>
    <t xml:space="preserve">Бутерброд с маслом </t>
  </si>
  <si>
    <t>18,5/13</t>
  </si>
  <si>
    <t xml:space="preserve">Котлета из говядины </t>
  </si>
  <si>
    <t xml:space="preserve">Какао с молоком </t>
  </si>
  <si>
    <t>Хлеб пшеничный</t>
  </si>
  <si>
    <t>Каша "Кус-кус" вязкая с маслом сливочным</t>
  </si>
  <si>
    <t>250/13</t>
  </si>
  <si>
    <t>200/3</t>
  </si>
  <si>
    <t>Азу из говядины</t>
  </si>
  <si>
    <t>Овощная смесь "Мексиканская" припущенная</t>
  </si>
  <si>
    <t>150/5</t>
  </si>
  <si>
    <t>150/15</t>
  </si>
  <si>
    <t>232,57</t>
  </si>
  <si>
    <t>Булочка с повидлом</t>
  </si>
  <si>
    <t>18,5/8</t>
  </si>
  <si>
    <t>180/5</t>
  </si>
  <si>
    <t>57,6</t>
  </si>
  <si>
    <t>32,9</t>
  </si>
  <si>
    <t>200/20</t>
  </si>
  <si>
    <t>165/30</t>
  </si>
  <si>
    <t>Пицца с отварным мясом1шт</t>
  </si>
  <si>
    <t xml:space="preserve">Каша гречневая рассыпчатая </t>
  </si>
  <si>
    <t xml:space="preserve">Каша гречневая рассыпчатая  </t>
  </si>
  <si>
    <t>200/30</t>
  </si>
  <si>
    <t>Напиток из клюквенный витаминизированный</t>
  </si>
  <si>
    <t>Рассольник "Ленинградский" с перловкой, мясом и сметаной</t>
  </si>
  <si>
    <t>Директор школы:__________________________________/____________________/</t>
  </si>
  <si>
    <t>Бухгалтер :______________________________________________/ Шадрина Н.И. /</t>
  </si>
  <si>
    <t>Шеф-повар: ____________________________/ ______________________/</t>
  </si>
  <si>
    <t>МЕНЮ                                         свободного выбора блюд</t>
  </si>
  <si>
    <t>Булочка с повидлом  2шт</t>
  </si>
  <si>
    <t>СТН 17/12</t>
  </si>
  <si>
    <t>90/5</t>
  </si>
  <si>
    <t>Макароные изделия отварные с маслом сливочным</t>
  </si>
  <si>
    <t>180/10</t>
  </si>
  <si>
    <t>71/551</t>
  </si>
  <si>
    <t xml:space="preserve">Суп-пюре из картофеля с гренками </t>
  </si>
  <si>
    <t>ВРО 43</t>
  </si>
  <si>
    <t>Суфле "Рыбка"</t>
  </si>
  <si>
    <t>18,5</t>
  </si>
  <si>
    <t>Бутерброд с маслом сливочным</t>
  </si>
  <si>
    <t>Каша кукурузная вязкая с маслом сливочным</t>
  </si>
  <si>
    <t>Какао с молоком</t>
  </si>
  <si>
    <t>200</t>
  </si>
  <si>
    <t>188,4</t>
  </si>
  <si>
    <t>210,3</t>
  </si>
  <si>
    <t>Капуста тушеная</t>
  </si>
  <si>
    <t>124,85</t>
  </si>
  <si>
    <t>Каша гречневая молочная вязкая с маслом сливочным</t>
  </si>
  <si>
    <t>Рассольник "Ленинградский" с перловкой со сметаной</t>
  </si>
  <si>
    <t>Бефстроганов</t>
  </si>
  <si>
    <t>Птица (филе), тушеная в томатном соусе</t>
  </si>
  <si>
    <t>Пюре картофельное</t>
  </si>
  <si>
    <t>СТН 16/2</t>
  </si>
  <si>
    <t>Суп из овощей с рыбными фрикадельками</t>
  </si>
  <si>
    <t>СТН 4/6</t>
  </si>
  <si>
    <t>Омлет с картофелем запеченный</t>
  </si>
  <si>
    <t>СТН 12/7</t>
  </si>
  <si>
    <t>Тефтели из рыбы в соусе</t>
  </si>
  <si>
    <t>СТН 40/8</t>
  </si>
  <si>
    <t>Запеканка картофельная, фаршированная отварным мясом говядины (вариант 2)</t>
  </si>
  <si>
    <t>150/50</t>
  </si>
  <si>
    <t>18,45</t>
  </si>
  <si>
    <t xml:space="preserve">Запеканка картофельная, фаршированная отварным мясом говядины </t>
  </si>
  <si>
    <t>Сердце тушенное в томатном соусе, с овощами</t>
  </si>
  <si>
    <t>СТН 2/3</t>
  </si>
  <si>
    <t>Картофель в молоке</t>
  </si>
  <si>
    <t>СТН 25/2</t>
  </si>
  <si>
    <t>Суп молочный с овощами и гренками</t>
  </si>
  <si>
    <t>Суп картоф. с горохом и мясом</t>
  </si>
  <si>
    <t xml:space="preserve">Суп картоф. с горохом и мясом </t>
  </si>
  <si>
    <t>155,3/44,7</t>
  </si>
  <si>
    <t>117</t>
  </si>
  <si>
    <t>137,6</t>
  </si>
  <si>
    <t>200 (0,95)</t>
  </si>
  <si>
    <t>37,2</t>
  </si>
  <si>
    <t>70,3/129,7</t>
  </si>
  <si>
    <t>250/30</t>
  </si>
  <si>
    <t>Рыба (минтай) запеченная</t>
  </si>
  <si>
    <t>Рис отварной</t>
  </si>
  <si>
    <t>Суп из овощей с мясом и сметаной</t>
  </si>
  <si>
    <t>200/10/5</t>
  </si>
  <si>
    <t>Котлета, рубленная из птицы</t>
  </si>
  <si>
    <t>Картофель отварной с маслом сливочным</t>
  </si>
  <si>
    <t xml:space="preserve">Хлеб ржаной </t>
  </si>
  <si>
    <t>250/15/10</t>
  </si>
  <si>
    <t>250/10/20</t>
  </si>
  <si>
    <t>153/47</t>
  </si>
  <si>
    <t>13,9</t>
  </si>
  <si>
    <t>33,5</t>
  </si>
  <si>
    <t>47,25</t>
  </si>
  <si>
    <t>200/4</t>
  </si>
  <si>
    <t>19,2</t>
  </si>
  <si>
    <t>18,5/18</t>
  </si>
  <si>
    <t>36,7</t>
  </si>
  <si>
    <t>25,85</t>
  </si>
  <si>
    <t>36,4</t>
  </si>
  <si>
    <t>250/50</t>
  </si>
  <si>
    <t>Бутерброд с  сыром</t>
  </si>
  <si>
    <t>18,5/20</t>
  </si>
  <si>
    <t>Каша пшенная жидкая с маслом сливочным</t>
  </si>
  <si>
    <t>СТН 20/2</t>
  </si>
  <si>
    <t>Суп картофельный с минтаем</t>
  </si>
  <si>
    <t>СТН 13/3</t>
  </si>
  <si>
    <t>Капуста тушенная</t>
  </si>
  <si>
    <t xml:space="preserve">Пром </t>
  </si>
  <si>
    <t>Капуста брокколи  отварная</t>
  </si>
  <si>
    <t>СТН 1/7</t>
  </si>
  <si>
    <t>Рыба (минтай) отварной</t>
  </si>
  <si>
    <t>200/25</t>
  </si>
  <si>
    <t>Плов из говядины</t>
  </si>
  <si>
    <t>Птица (филе) в сметане</t>
  </si>
  <si>
    <t>Рыба (минтай) припущенный с молоком и овощами</t>
  </si>
  <si>
    <r>
      <t xml:space="preserve">210 </t>
    </r>
    <r>
      <rPr>
        <sz val="11"/>
        <rFont val="Times New Roman"/>
        <family val="1"/>
        <charset val="204"/>
      </rPr>
      <t>(60/150)</t>
    </r>
  </si>
  <si>
    <t xml:space="preserve">Говядина, тушенная с капустой </t>
  </si>
  <si>
    <r>
      <t xml:space="preserve">180 </t>
    </r>
    <r>
      <rPr>
        <sz val="12"/>
        <rFont val="Times New Roman"/>
        <family val="1"/>
        <charset val="204"/>
      </rPr>
      <t>(80/100)</t>
    </r>
  </si>
  <si>
    <t>250/10/10</t>
  </si>
  <si>
    <t>"18" мая 2021 г</t>
  </si>
  <si>
    <t>"18" мая  2021 г</t>
  </si>
  <si>
    <t>"19" мая  2021 г</t>
  </si>
  <si>
    <t>30,65</t>
  </si>
  <si>
    <t>38,6</t>
  </si>
  <si>
    <t>"20" мая  2021 г</t>
  </si>
  <si>
    <t>"20"  мая  2021 г</t>
  </si>
  <si>
    <t>"21" мая 2021 г</t>
  </si>
  <si>
    <t>"31" мая  2021 г</t>
  </si>
  <si>
    <t>"24"  мая 2021 г</t>
  </si>
  <si>
    <t>"25"  мая 2021 г</t>
  </si>
  <si>
    <t>"25" мая  2021 г</t>
  </si>
  <si>
    <t>"26" мая    2021г</t>
  </si>
  <si>
    <t>"27" мая    2021г</t>
  </si>
  <si>
    <t>"14" мая    2021г</t>
  </si>
  <si>
    <t>Бифштекс рубленный паровой</t>
  </si>
  <si>
    <t>"22" мая  2021 г</t>
  </si>
  <si>
    <t>"29" мая    2021г</t>
  </si>
  <si>
    <t>"17" мая  2021 г</t>
  </si>
  <si>
    <t>"12"  мая 2021 г</t>
  </si>
  <si>
    <t>"13" мая    2021г</t>
  </si>
  <si>
    <t>250/45</t>
  </si>
  <si>
    <t>"28" мая    2021г</t>
  </si>
  <si>
    <t>Гуляш из говядины</t>
  </si>
  <si>
    <t>"15" мая    2021г</t>
  </si>
  <si>
    <t>122</t>
  </si>
  <si>
    <t>135,9</t>
  </si>
  <si>
    <t>37</t>
  </si>
  <si>
    <t>45</t>
  </si>
  <si>
    <t>200/10/10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</si>
</sst>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"/>
    <numFmt numFmtId="178" formatCode="0.000"/>
  </numFmts>
  <fonts count="54" x14ac:knownFonts="1">
    <font>
      <u val="doubleAccounting"/>
      <sz val="16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6"/>
      <name val="Arial Cyr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20"/>
      <name val="Arial Cyr"/>
      <charset val="204"/>
    </font>
    <font>
      <b/>
      <sz val="26"/>
      <name val="Times New Roman"/>
      <family val="1"/>
      <charset val="204"/>
    </font>
    <font>
      <u val="doubleAccounting"/>
      <sz val="11"/>
      <color indexed="63"/>
      <name val="Arial"/>
      <family val="2"/>
      <charset val="204"/>
    </font>
    <font>
      <sz val="26"/>
      <name val="Arial Cyr"/>
      <charset val="204"/>
    </font>
    <font>
      <b/>
      <sz val="3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6"/>
      <name val="Arial Cyr"/>
      <charset val="204"/>
    </font>
    <font>
      <u val="doubleAccounting"/>
      <sz val="12"/>
      <color indexed="57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12"/>
      <name val="Times New Roman"/>
      <family val="1"/>
      <charset val="204"/>
    </font>
    <font>
      <sz val="14"/>
      <color indexed="10"/>
      <name val="Arial Cyr"/>
      <charset val="204"/>
    </font>
    <font>
      <sz val="14"/>
      <color indexed="8"/>
      <name val="Arial Cyr"/>
      <charset val="204"/>
    </font>
    <font>
      <sz val="16"/>
      <color indexed="8"/>
      <name val="Arial Cyr"/>
      <charset val="204"/>
    </font>
    <font>
      <b/>
      <sz val="26"/>
      <color indexed="8"/>
      <name val="Times New Roman"/>
      <family val="1"/>
      <charset val="204"/>
    </font>
    <font>
      <b/>
      <i/>
      <sz val="16"/>
      <name val="Arial Cyr"/>
      <charset val="204"/>
    </font>
    <font>
      <u val="doubleAccounting"/>
      <sz val="8"/>
      <name val="Arial Cyr"/>
      <charset val="204"/>
    </font>
    <font>
      <b/>
      <sz val="20"/>
      <name val="Arial Cyr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12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name val="Arial Cyr"/>
      <charset val="204"/>
    </font>
    <font>
      <b/>
      <sz val="22"/>
      <name val="Times New Roman"/>
      <family val="1"/>
      <charset val="204"/>
    </font>
    <font>
      <b/>
      <sz val="22"/>
      <color indexed="56"/>
      <name val="Times New Roman"/>
      <family val="1"/>
      <charset val="204"/>
    </font>
    <font>
      <b/>
      <sz val="22"/>
      <color indexed="48"/>
      <name val="Times New Roman"/>
      <family val="1"/>
      <charset val="204"/>
    </font>
    <font>
      <sz val="22"/>
      <color indexed="12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name val="Times New Roman"/>
      <family val="1"/>
      <charset val="204"/>
    </font>
    <font>
      <b/>
      <sz val="26"/>
      <color indexed="12"/>
      <name val="Times New Roman"/>
      <family val="1"/>
      <charset val="204"/>
    </font>
    <font>
      <sz val="26"/>
      <color indexed="12"/>
      <name val="Times New Roman"/>
      <family val="1"/>
      <charset val="204"/>
    </font>
    <font>
      <sz val="28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2"/>
      <color indexed="8"/>
      <name val="Arial Cyr"/>
      <charset val="204"/>
    </font>
    <font>
      <sz val="1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22"/>
      <color theme="4" tint="-0.24997711111789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4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177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177" fontId="7" fillId="0" borderId="1" xfId="0" applyNumberFormat="1" applyFont="1" applyBorder="1" applyAlignment="1">
      <alignment horizontal="center" vertical="top" wrapText="1"/>
    </xf>
    <xf numFmtId="0" fontId="2" fillId="0" borderId="0" xfId="0" applyFont="1" applyBorder="1"/>
    <xf numFmtId="0" fontId="3" fillId="0" borderId="0" xfId="0" applyFont="1" applyBorder="1" applyAlignment="1">
      <alignment horizontal="center" vertical="top" wrapText="1"/>
    </xf>
    <xf numFmtId="0" fontId="4" fillId="0" borderId="0" xfId="0" applyNumberFormat="1" applyFont="1"/>
    <xf numFmtId="49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9" xfId="0" applyFont="1" applyBorder="1" applyAlignment="1"/>
    <xf numFmtId="0" fontId="7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77" fontId="3" fillId="0" borderId="9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7" fontId="3" fillId="0" borderId="8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/>
    <xf numFmtId="0" fontId="12" fillId="0" borderId="0" xfId="0" applyFont="1"/>
    <xf numFmtId="0" fontId="5" fillId="0" borderId="8" xfId="0" applyFont="1" applyBorder="1" applyAlignment="1">
      <alignment horizontal="center" vertical="top" wrapText="1"/>
    </xf>
    <xf numFmtId="0" fontId="10" fillId="0" borderId="0" xfId="0" applyFont="1" applyAlignment="1"/>
    <xf numFmtId="0" fontId="4" fillId="0" borderId="10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177" fontId="7" fillId="0" borderId="10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right" vertical="top" wrapText="1"/>
    </xf>
    <xf numFmtId="177" fontId="7" fillId="0" borderId="9" xfId="0" applyNumberFormat="1" applyFont="1" applyBorder="1" applyAlignment="1">
      <alignment horizontal="center" vertical="top" wrapText="1"/>
    </xf>
    <xf numFmtId="177" fontId="7" fillId="0" borderId="7" xfId="0" applyNumberFormat="1" applyFont="1" applyBorder="1" applyAlignment="1">
      <alignment horizontal="center" vertical="top" wrapText="1"/>
    </xf>
    <xf numFmtId="177" fontId="7" fillId="0" borderId="8" xfId="0" applyNumberFormat="1" applyFont="1" applyBorder="1" applyAlignment="1">
      <alignment horizontal="center" vertical="top" wrapText="1"/>
    </xf>
    <xf numFmtId="0" fontId="19" fillId="0" borderId="0" xfId="0" applyFont="1" applyAlignment="1"/>
    <xf numFmtId="0" fontId="2" fillId="0" borderId="0" xfId="0" applyFont="1" applyAlignment="1">
      <alignment horizontal="center"/>
    </xf>
    <xf numFmtId="177" fontId="3" fillId="0" borderId="7" xfId="0" applyNumberFormat="1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77" fontId="7" fillId="0" borderId="1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177" fontId="21" fillId="0" borderId="8" xfId="0" applyNumberFormat="1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177" fontId="21" fillId="0" borderId="7" xfId="0" applyNumberFormat="1" applyFont="1" applyBorder="1" applyAlignment="1">
      <alignment horizontal="center" vertical="top" wrapText="1"/>
    </xf>
    <xf numFmtId="177" fontId="21" fillId="0" borderId="9" xfId="0" applyNumberFormat="1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177" fontId="23" fillId="0" borderId="8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right" vertical="top" wrapText="1"/>
    </xf>
    <xf numFmtId="0" fontId="23" fillId="0" borderId="5" xfId="0" applyFont="1" applyBorder="1" applyAlignment="1">
      <alignment horizontal="center" vertical="top" wrapText="1"/>
    </xf>
    <xf numFmtId="177" fontId="5" fillId="0" borderId="9" xfId="0" applyNumberFormat="1" applyFont="1" applyBorder="1" applyAlignment="1">
      <alignment horizontal="center" vertical="top" wrapText="1"/>
    </xf>
    <xf numFmtId="177" fontId="5" fillId="0" borderId="8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top" wrapText="1"/>
    </xf>
    <xf numFmtId="177" fontId="5" fillId="0" borderId="0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177" fontId="5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177" fontId="21" fillId="0" borderId="1" xfId="0" applyNumberFormat="1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177" fontId="21" fillId="0" borderId="10" xfId="0" applyNumberFormat="1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24" fillId="0" borderId="0" xfId="0" applyFont="1"/>
    <xf numFmtId="0" fontId="18" fillId="0" borderId="0" xfId="0" applyFont="1" applyAlignment="1"/>
    <xf numFmtId="0" fontId="18" fillId="0" borderId="9" xfId="0" applyFont="1" applyBorder="1" applyAlignment="1"/>
    <xf numFmtId="0" fontId="21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5" fillId="0" borderId="6" xfId="0" applyFont="1" applyBorder="1" applyAlignment="1">
      <alignment vertical="top" wrapText="1"/>
    </xf>
    <xf numFmtId="0" fontId="16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177" fontId="23" fillId="0" borderId="8" xfId="0" applyNumberFormat="1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177" fontId="21" fillId="0" borderId="1" xfId="0" applyNumberFormat="1" applyFont="1" applyFill="1" applyBorder="1" applyAlignment="1">
      <alignment horizontal="center" vertical="top" wrapText="1"/>
    </xf>
    <xf numFmtId="177" fontId="5" fillId="0" borderId="8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177" fontId="7" fillId="0" borderId="7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177" fontId="3" fillId="0" borderId="0" xfId="0" applyNumberFormat="1" applyFont="1" applyBorder="1" applyAlignment="1">
      <alignment horizontal="center" vertical="top" wrapText="1"/>
    </xf>
    <xf numFmtId="177" fontId="7" fillId="0" borderId="0" xfId="0" applyNumberFormat="1" applyFont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32" fillId="0" borderId="5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top" wrapText="1"/>
    </xf>
    <xf numFmtId="0" fontId="31" fillId="0" borderId="5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31" fillId="0" borderId="6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31" fillId="0" borderId="7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0" fontId="33" fillId="0" borderId="7" xfId="0" applyFont="1" applyBorder="1" applyAlignment="1">
      <alignment horizontal="center" vertical="top" wrapText="1"/>
    </xf>
    <xf numFmtId="0" fontId="33" fillId="0" borderId="6" xfId="0" applyFont="1" applyFill="1" applyBorder="1" applyAlignment="1">
      <alignment horizontal="center" vertical="top" wrapText="1"/>
    </xf>
    <xf numFmtId="0" fontId="33" fillId="0" borderId="5" xfId="0" applyFont="1" applyBorder="1" applyAlignment="1">
      <alignment horizontal="center" vertical="top" wrapText="1"/>
    </xf>
    <xf numFmtId="0" fontId="33" fillId="0" borderId="1" xfId="0" applyFont="1" applyBorder="1" applyAlignment="1">
      <alignment vertical="top" wrapText="1"/>
    </xf>
    <xf numFmtId="0" fontId="33" fillId="0" borderId="6" xfId="0" applyFont="1" applyFill="1" applyBorder="1" applyAlignment="1">
      <alignment vertical="top" wrapText="1"/>
    </xf>
    <xf numFmtId="0" fontId="33" fillId="0" borderId="6" xfId="0" applyFont="1" applyBorder="1" applyAlignment="1">
      <alignment vertical="top" wrapText="1"/>
    </xf>
    <xf numFmtId="0" fontId="34" fillId="0" borderId="7" xfId="0" applyFont="1" applyBorder="1" applyAlignment="1">
      <alignment horizontal="center" vertical="top" wrapText="1"/>
    </xf>
    <xf numFmtId="0" fontId="32" fillId="0" borderId="5" xfId="0" applyFont="1" applyFill="1" applyBorder="1" applyAlignment="1">
      <alignment horizontal="center" vertical="top" wrapText="1"/>
    </xf>
    <xf numFmtId="0" fontId="33" fillId="0" borderId="7" xfId="0" applyFont="1" applyFill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top" wrapText="1"/>
    </xf>
    <xf numFmtId="0" fontId="36" fillId="0" borderId="6" xfId="0" applyFont="1" applyBorder="1" applyAlignment="1">
      <alignment vertical="top" wrapText="1"/>
    </xf>
    <xf numFmtId="0" fontId="32" fillId="0" borderId="6" xfId="0" applyFont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0" fontId="32" fillId="0" borderId="7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  <xf numFmtId="0" fontId="33" fillId="0" borderId="1" xfId="0" applyFont="1" applyFill="1" applyBorder="1" applyAlignment="1">
      <alignment vertical="top" wrapText="1"/>
    </xf>
    <xf numFmtId="2" fontId="34" fillId="0" borderId="7" xfId="0" applyNumberFormat="1" applyFont="1" applyBorder="1" applyAlignment="1">
      <alignment horizontal="center" vertical="top" wrapText="1"/>
    </xf>
    <xf numFmtId="0" fontId="34" fillId="0" borderId="3" xfId="0" applyFont="1" applyBorder="1" applyAlignment="1">
      <alignment horizontal="center" vertical="top" wrapText="1"/>
    </xf>
    <xf numFmtId="0" fontId="34" fillId="0" borderId="5" xfId="0" applyFont="1" applyBorder="1" applyAlignment="1">
      <alignment horizontal="center" vertical="top" wrapText="1"/>
    </xf>
    <xf numFmtId="0" fontId="37" fillId="0" borderId="5" xfId="0" applyFont="1" applyBorder="1" applyAlignment="1">
      <alignment horizontal="center" vertical="top" wrapText="1"/>
    </xf>
    <xf numFmtId="0" fontId="35" fillId="0" borderId="7" xfId="0" applyFont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 vertical="top" wrapText="1"/>
    </xf>
    <xf numFmtId="2" fontId="38" fillId="0" borderId="5" xfId="0" applyNumberFormat="1" applyFont="1" applyBorder="1" applyAlignment="1">
      <alignment horizontal="center" vertical="top" wrapText="1"/>
    </xf>
    <xf numFmtId="0" fontId="37" fillId="0" borderId="7" xfId="0" applyFont="1" applyBorder="1" applyAlignment="1">
      <alignment horizontal="center" vertical="top" wrapText="1"/>
    </xf>
    <xf numFmtId="0" fontId="37" fillId="0" borderId="3" xfId="0" applyFont="1" applyBorder="1" applyAlignment="1">
      <alignment horizontal="center" vertical="top" wrapText="1"/>
    </xf>
    <xf numFmtId="0" fontId="35" fillId="0" borderId="5" xfId="0" applyFont="1" applyBorder="1" applyAlignment="1">
      <alignment horizontal="center" vertical="top" wrapText="1"/>
    </xf>
    <xf numFmtId="0" fontId="34" fillId="0" borderId="7" xfId="0" applyFont="1" applyFill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2" fontId="34" fillId="0" borderId="5" xfId="0" applyNumberFormat="1" applyFont="1" applyBorder="1" applyAlignment="1">
      <alignment horizontal="center" vertical="top" wrapText="1"/>
    </xf>
    <xf numFmtId="2" fontId="34" fillId="0" borderId="5" xfId="0" applyNumberFormat="1" applyFont="1" applyFill="1" applyBorder="1" applyAlignment="1">
      <alignment horizontal="center" vertical="top" wrapText="1"/>
    </xf>
    <xf numFmtId="0" fontId="33" fillId="0" borderId="5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 wrapText="1"/>
    </xf>
    <xf numFmtId="2" fontId="35" fillId="0" borderId="7" xfId="0" applyNumberFormat="1" applyFont="1" applyBorder="1" applyAlignment="1">
      <alignment horizontal="center" vertical="top" wrapText="1"/>
    </xf>
    <xf numFmtId="2" fontId="37" fillId="0" borderId="5" xfId="0" applyNumberFormat="1" applyFont="1" applyBorder="1" applyAlignment="1">
      <alignment horizontal="center" vertical="top" wrapText="1"/>
    </xf>
    <xf numFmtId="0" fontId="35" fillId="0" borderId="3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 vertical="top" wrapText="1"/>
    </xf>
    <xf numFmtId="0" fontId="33" fillId="0" borderId="6" xfId="0" applyFont="1" applyBorder="1" applyAlignment="1">
      <alignment horizontal="center" vertical="top" wrapText="1"/>
    </xf>
    <xf numFmtId="0" fontId="35" fillId="0" borderId="5" xfId="0" applyFont="1" applyFill="1" applyBorder="1" applyAlignment="1">
      <alignment horizontal="center" vertical="top" wrapText="1"/>
    </xf>
    <xf numFmtId="2" fontId="37" fillId="0" borderId="3" xfId="0" applyNumberFormat="1" applyFont="1" applyBorder="1" applyAlignment="1">
      <alignment horizontal="center" vertical="top" wrapText="1"/>
    </xf>
    <xf numFmtId="2" fontId="37" fillId="0" borderId="7" xfId="0" applyNumberFormat="1" applyFont="1" applyBorder="1" applyAlignment="1">
      <alignment horizontal="center" vertical="top" wrapText="1"/>
    </xf>
    <xf numFmtId="0" fontId="28" fillId="0" borderId="0" xfId="0" applyFont="1" applyAlignment="1"/>
    <xf numFmtId="49" fontId="33" fillId="0" borderId="1" xfId="0" applyNumberFormat="1" applyFont="1" applyBorder="1" applyAlignment="1">
      <alignment horizontal="center" vertical="top" wrapText="1"/>
    </xf>
    <xf numFmtId="2" fontId="34" fillId="0" borderId="1" xfId="0" applyNumberFormat="1" applyFont="1" applyBorder="1" applyAlignment="1">
      <alignment horizontal="center" vertical="top" wrapText="1"/>
    </xf>
    <xf numFmtId="0" fontId="32" fillId="0" borderId="6" xfId="0" applyFont="1" applyFill="1" applyBorder="1" applyAlignment="1">
      <alignment horizontal="center" vertical="top" wrapText="1"/>
    </xf>
    <xf numFmtId="177" fontId="7" fillId="0" borderId="15" xfId="0" applyNumberFormat="1" applyFont="1" applyBorder="1" applyAlignment="1">
      <alignment horizontal="center" vertical="top" wrapText="1"/>
    </xf>
    <xf numFmtId="177" fontId="21" fillId="0" borderId="11" xfId="0" applyNumberFormat="1" applyFont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33" fillId="0" borderId="16" xfId="0" applyFont="1" applyBorder="1" applyAlignment="1">
      <alignment horizontal="center" vertical="top" wrapText="1"/>
    </xf>
    <xf numFmtId="2" fontId="34" fillId="0" borderId="12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51" fillId="2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32" fillId="2" borderId="6" xfId="0" applyFont="1" applyFill="1" applyBorder="1" applyAlignment="1">
      <alignment horizontal="center" vertical="top" wrapText="1"/>
    </xf>
    <xf numFmtId="0" fontId="52" fillId="0" borderId="7" xfId="0" applyFont="1" applyFill="1" applyBorder="1" applyAlignment="1">
      <alignment horizontal="center" vertical="top" wrapText="1"/>
    </xf>
    <xf numFmtId="0" fontId="53" fillId="0" borderId="5" xfId="0" applyFont="1" applyFill="1" applyBorder="1" applyAlignment="1">
      <alignment horizontal="center" vertical="top" wrapText="1"/>
    </xf>
    <xf numFmtId="49" fontId="33" fillId="0" borderId="6" xfId="0" applyNumberFormat="1" applyFont="1" applyFill="1" applyBorder="1" applyAlignment="1">
      <alignment horizontal="center" vertical="top" wrapText="1"/>
    </xf>
    <xf numFmtId="0" fontId="41" fillId="0" borderId="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 wrapText="1"/>
    </xf>
    <xf numFmtId="0" fontId="42" fillId="0" borderId="1" xfId="0" applyFont="1" applyBorder="1" applyAlignment="1">
      <alignment vertical="top" wrapText="1"/>
    </xf>
    <xf numFmtId="0" fontId="42" fillId="0" borderId="1" xfId="0" applyFont="1" applyBorder="1" applyAlignment="1">
      <alignment horizontal="center" vertical="top" wrapText="1"/>
    </xf>
    <xf numFmtId="0" fontId="42" fillId="0" borderId="7" xfId="0" applyFont="1" applyBorder="1" applyAlignment="1">
      <alignment vertical="top" wrapText="1"/>
    </xf>
    <xf numFmtId="0" fontId="42" fillId="0" borderId="7" xfId="0" applyFont="1" applyBorder="1" applyAlignment="1">
      <alignment horizontal="center" vertical="top" wrapText="1"/>
    </xf>
    <xf numFmtId="0" fontId="42" fillId="0" borderId="6" xfId="0" applyFont="1" applyFill="1" applyBorder="1" applyAlignment="1">
      <alignment vertical="top" wrapText="1"/>
    </xf>
    <xf numFmtId="49" fontId="43" fillId="0" borderId="6" xfId="0" applyNumberFormat="1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top" wrapText="1"/>
    </xf>
    <xf numFmtId="2" fontId="44" fillId="0" borderId="7" xfId="0" applyNumberFormat="1" applyFont="1" applyBorder="1" applyAlignment="1">
      <alignment horizontal="center" vertical="top" wrapText="1"/>
    </xf>
    <xf numFmtId="0" fontId="44" fillId="0" borderId="7" xfId="0" applyFont="1" applyBorder="1" applyAlignment="1">
      <alignment horizontal="center" vertical="top" wrapText="1"/>
    </xf>
    <xf numFmtId="0" fontId="42" fillId="0" borderId="18" xfId="0" applyFont="1" applyBorder="1" applyAlignment="1">
      <alignment vertical="top" wrapText="1"/>
    </xf>
    <xf numFmtId="0" fontId="42" fillId="0" borderId="19" xfId="0" applyFont="1" applyBorder="1" applyAlignment="1">
      <alignment vertical="top" wrapText="1"/>
    </xf>
    <xf numFmtId="0" fontId="42" fillId="0" borderId="6" xfId="0" applyFont="1" applyBorder="1" applyAlignment="1">
      <alignment vertical="top" wrapText="1"/>
    </xf>
    <xf numFmtId="0" fontId="42" fillId="0" borderId="5" xfId="0" applyFont="1" applyBorder="1" applyAlignment="1">
      <alignment vertical="top" wrapText="1"/>
    </xf>
    <xf numFmtId="0" fontId="44" fillId="0" borderId="20" xfId="0" applyFont="1" applyBorder="1" applyAlignment="1">
      <alignment horizontal="center" vertical="top" wrapText="1"/>
    </xf>
    <xf numFmtId="2" fontId="44" fillId="0" borderId="5" xfId="0" applyNumberFormat="1" applyFont="1" applyBorder="1" applyAlignment="1">
      <alignment horizontal="center" vertical="top" wrapText="1"/>
    </xf>
    <xf numFmtId="0" fontId="44" fillId="0" borderId="5" xfId="0" applyFont="1" applyBorder="1" applyAlignment="1">
      <alignment horizontal="center" vertical="top" wrapText="1"/>
    </xf>
    <xf numFmtId="2" fontId="44" fillId="0" borderId="12" xfId="0" applyNumberFormat="1" applyFont="1" applyBorder="1" applyAlignment="1">
      <alignment horizontal="center" vertical="top" wrapText="1"/>
    </xf>
    <xf numFmtId="0" fontId="43" fillId="0" borderId="6" xfId="0" applyFont="1" applyFill="1" applyBorder="1" applyAlignment="1">
      <alignment horizontal="left" vertical="top" wrapText="1"/>
    </xf>
    <xf numFmtId="0" fontId="46" fillId="0" borderId="1" xfId="0" applyFont="1" applyBorder="1" applyAlignment="1">
      <alignment vertical="top" wrapText="1"/>
    </xf>
    <xf numFmtId="0" fontId="46" fillId="0" borderId="6" xfId="0" applyFont="1" applyFill="1" applyBorder="1" applyAlignment="1">
      <alignment vertical="top" wrapText="1"/>
    </xf>
    <xf numFmtId="0" fontId="46" fillId="0" borderId="6" xfId="0" applyFont="1" applyBorder="1" applyAlignment="1">
      <alignment vertical="top" wrapText="1"/>
    </xf>
    <xf numFmtId="0" fontId="42" fillId="0" borderId="4" xfId="0" applyFont="1" applyBorder="1" applyAlignment="1">
      <alignment horizontal="center" vertical="top" wrapText="1"/>
    </xf>
    <xf numFmtId="0" fontId="42" fillId="0" borderId="7" xfId="0" applyFont="1" applyFill="1" applyBorder="1" applyAlignment="1">
      <alignment vertical="top" wrapText="1"/>
    </xf>
    <xf numFmtId="0" fontId="42" fillId="0" borderId="6" xfId="0" applyFont="1" applyBorder="1" applyAlignment="1">
      <alignment horizontal="center" vertical="top" wrapText="1"/>
    </xf>
    <xf numFmtId="49" fontId="42" fillId="0" borderId="6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77" fontId="7" fillId="0" borderId="14" xfId="0" applyNumberFormat="1" applyFont="1" applyBorder="1" applyAlignment="1">
      <alignment horizontal="center" vertical="top" wrapText="1"/>
    </xf>
    <xf numFmtId="0" fontId="42" fillId="0" borderId="1" xfId="0" applyFont="1" applyFill="1" applyBorder="1" applyAlignment="1">
      <alignment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1" xfId="0" applyFont="1" applyFill="1" applyBorder="1" applyAlignment="1">
      <alignment horizontal="center" vertical="top" wrapText="1"/>
    </xf>
    <xf numFmtId="0" fontId="43" fillId="0" borderId="2" xfId="0" applyFont="1" applyBorder="1" applyAlignment="1">
      <alignment horizontal="center" vertical="top" wrapText="1"/>
    </xf>
    <xf numFmtId="0" fontId="42" fillId="0" borderId="21" xfId="0" applyFont="1" applyBorder="1" applyAlignment="1">
      <alignment vertical="top" wrapText="1"/>
    </xf>
    <xf numFmtId="0" fontId="42" fillId="0" borderId="21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33" fillId="0" borderId="4" xfId="0" applyFont="1" applyBorder="1" applyAlignment="1">
      <alignment vertical="top" wrapText="1"/>
    </xf>
    <xf numFmtId="0" fontId="42" fillId="0" borderId="4" xfId="0" applyFont="1" applyBorder="1" applyAlignment="1">
      <alignment vertical="top" wrapText="1"/>
    </xf>
    <xf numFmtId="177" fontId="7" fillId="0" borderId="5" xfId="0" applyNumberFormat="1" applyFont="1" applyBorder="1" applyAlignment="1">
      <alignment horizontal="center" vertical="top" wrapText="1"/>
    </xf>
    <xf numFmtId="2" fontId="34" fillId="0" borderId="3" xfId="0" applyNumberFormat="1" applyFont="1" applyBorder="1" applyAlignment="1">
      <alignment horizontal="center" vertical="top" wrapText="1"/>
    </xf>
    <xf numFmtId="0" fontId="42" fillId="0" borderId="7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center" vertical="top" wrapText="1"/>
    </xf>
    <xf numFmtId="177" fontId="3" fillId="0" borderId="5" xfId="0" applyNumberFormat="1" applyFont="1" applyBorder="1" applyAlignment="1">
      <alignment horizontal="center" vertical="top" wrapText="1"/>
    </xf>
    <xf numFmtId="0" fontId="34" fillId="0" borderId="3" xfId="0" applyFont="1" applyFill="1" applyBorder="1" applyAlignment="1">
      <alignment horizontal="center" vertical="top" wrapText="1"/>
    </xf>
    <xf numFmtId="177" fontId="21" fillId="0" borderId="17" xfId="0" applyNumberFormat="1" applyFont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0" fontId="34" fillId="0" borderId="1" xfId="0" applyFont="1" applyFill="1" applyBorder="1" applyAlignment="1">
      <alignment horizontal="center" vertical="top" wrapText="1"/>
    </xf>
    <xf numFmtId="0" fontId="43" fillId="0" borderId="6" xfId="0" applyFont="1" applyFill="1" applyBorder="1" applyAlignment="1">
      <alignment horizontal="center" vertical="top" wrapText="1"/>
    </xf>
    <xf numFmtId="0" fontId="43" fillId="0" borderId="7" xfId="0" applyFont="1" applyFill="1" applyBorder="1" applyAlignment="1">
      <alignment vertical="top" wrapText="1"/>
    </xf>
    <xf numFmtId="0" fontId="47" fillId="0" borderId="7" xfId="0" applyFont="1" applyFill="1" applyBorder="1" applyAlignment="1">
      <alignment horizontal="center" vertical="top" wrapText="1"/>
    </xf>
    <xf numFmtId="0" fontId="43" fillId="0" borderId="1" xfId="0" applyFont="1" applyBorder="1" applyAlignment="1">
      <alignment vertical="top" wrapText="1"/>
    </xf>
    <xf numFmtId="49" fontId="43" fillId="0" borderId="1" xfId="0" applyNumberFormat="1" applyFont="1" applyBorder="1" applyAlignment="1">
      <alignment horizontal="center" vertical="top" wrapText="1"/>
    </xf>
    <xf numFmtId="0" fontId="33" fillId="0" borderId="4" xfId="0" applyFont="1" applyFill="1" applyBorder="1" applyAlignment="1">
      <alignment horizontal="center" vertical="top" wrapText="1"/>
    </xf>
    <xf numFmtId="0" fontId="42" fillId="0" borderId="4" xfId="0" applyFont="1" applyFill="1" applyBorder="1" applyAlignment="1">
      <alignment vertical="top" wrapText="1"/>
    </xf>
    <xf numFmtId="0" fontId="40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77" fontId="9" fillId="0" borderId="3" xfId="0" applyNumberFormat="1" applyFont="1" applyBorder="1" applyAlignment="1">
      <alignment horizontal="center" vertical="top" wrapText="1"/>
    </xf>
    <xf numFmtId="177" fontId="3" fillId="0" borderId="11" xfId="0" applyNumberFormat="1" applyFont="1" applyBorder="1" applyAlignment="1">
      <alignment horizontal="center" vertical="top" wrapText="1"/>
    </xf>
    <xf numFmtId="177" fontId="3" fillId="0" borderId="3" xfId="0" applyNumberFormat="1" applyFont="1" applyBorder="1" applyAlignment="1">
      <alignment horizontal="center" vertical="top" wrapText="1"/>
    </xf>
    <xf numFmtId="49" fontId="4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49" fontId="40" fillId="0" borderId="4" xfId="0" applyNumberFormat="1" applyFont="1" applyBorder="1" applyAlignment="1">
      <alignment horizontal="center" vertical="top" wrapText="1"/>
    </xf>
    <xf numFmtId="177" fontId="9" fillId="0" borderId="1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4" fillId="0" borderId="0" xfId="0" applyFont="1" applyBorder="1" applyAlignment="1"/>
    <xf numFmtId="49" fontId="43" fillId="0" borderId="4" xfId="0" applyNumberFormat="1" applyFont="1" applyBorder="1" applyAlignment="1">
      <alignment horizontal="center" vertical="top" wrapText="1"/>
    </xf>
    <xf numFmtId="0" fontId="42" fillId="0" borderId="3" xfId="0" applyFont="1" applyBorder="1" applyAlignment="1">
      <alignment vertical="top" wrapText="1"/>
    </xf>
    <xf numFmtId="49" fontId="7" fillId="0" borderId="4" xfId="0" applyNumberFormat="1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177" fontId="7" fillId="0" borderId="17" xfId="0" applyNumberFormat="1" applyFont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 wrapText="1"/>
    </xf>
    <xf numFmtId="0" fontId="32" fillId="0" borderId="2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33" fillId="0" borderId="23" xfId="0" applyFont="1" applyBorder="1" applyAlignment="1">
      <alignment horizontal="center" vertical="top" wrapText="1"/>
    </xf>
    <xf numFmtId="0" fontId="33" fillId="0" borderId="2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33" fillId="0" borderId="25" xfId="0" applyFont="1" applyFill="1" applyBorder="1" applyAlignment="1">
      <alignment horizontal="center" vertical="top" wrapText="1"/>
    </xf>
    <xf numFmtId="0" fontId="33" fillId="0" borderId="24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31" fillId="0" borderId="22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42" fillId="0" borderId="12" xfId="0" applyFont="1" applyBorder="1" applyAlignment="1">
      <alignment vertical="top" wrapText="1"/>
    </xf>
    <xf numFmtId="177" fontId="21" fillId="0" borderId="0" xfId="0" applyNumberFormat="1" applyFont="1" applyBorder="1" applyAlignment="1">
      <alignment horizontal="center" vertical="top" wrapText="1"/>
    </xf>
    <xf numFmtId="177" fontId="7" fillId="0" borderId="26" xfId="0" applyNumberFormat="1" applyFont="1" applyBorder="1" applyAlignment="1">
      <alignment horizontal="center" vertical="top" wrapText="1"/>
    </xf>
    <xf numFmtId="177" fontId="21" fillId="0" borderId="27" xfId="0" applyNumberFormat="1" applyFont="1" applyBorder="1" applyAlignment="1">
      <alignment horizontal="center" vertical="top" wrapText="1"/>
    </xf>
    <xf numFmtId="177" fontId="23" fillId="0" borderId="11" xfId="0" applyNumberFormat="1" applyFont="1" applyFill="1" applyBorder="1" applyAlignment="1">
      <alignment horizontal="center" vertical="top" wrapText="1"/>
    </xf>
    <xf numFmtId="177" fontId="5" fillId="0" borderId="5" xfId="0" applyNumberFormat="1" applyFont="1" applyBorder="1" applyAlignment="1">
      <alignment horizontal="center" vertical="top" wrapText="1"/>
    </xf>
    <xf numFmtId="177" fontId="7" fillId="0" borderId="3" xfId="0" applyNumberFormat="1" applyFont="1" applyFill="1" applyBorder="1" applyAlignment="1">
      <alignment horizontal="center" vertical="top" wrapText="1"/>
    </xf>
    <xf numFmtId="177" fontId="7" fillId="0" borderId="3" xfId="0" applyNumberFormat="1" applyFont="1" applyBorder="1" applyAlignment="1">
      <alignment horizontal="center" vertical="top" wrapText="1"/>
    </xf>
    <xf numFmtId="177" fontId="23" fillId="0" borderId="17" xfId="0" applyNumberFormat="1" applyFont="1" applyBorder="1" applyAlignment="1">
      <alignment horizontal="center" vertical="top" wrapText="1"/>
    </xf>
    <xf numFmtId="177" fontId="21" fillId="0" borderId="3" xfId="0" applyNumberFormat="1" applyFont="1" applyFill="1" applyBorder="1" applyAlignment="1">
      <alignment horizontal="center" vertical="top" wrapText="1"/>
    </xf>
    <xf numFmtId="177" fontId="21" fillId="0" borderId="17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177" fontId="21" fillId="0" borderId="14" xfId="0" applyNumberFormat="1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right" vertical="top" wrapText="1"/>
    </xf>
    <xf numFmtId="0" fontId="15" fillId="0" borderId="16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top" wrapText="1"/>
    </xf>
    <xf numFmtId="177" fontId="7" fillId="0" borderId="29" xfId="0" applyNumberFormat="1" applyFont="1" applyBorder="1" applyAlignment="1">
      <alignment horizontal="center" vertical="top" wrapText="1"/>
    </xf>
    <xf numFmtId="2" fontId="35" fillId="0" borderId="5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37" fillId="0" borderId="6" xfId="0" applyFont="1" applyBorder="1" applyAlignment="1">
      <alignment horizontal="center" vertical="top" wrapText="1"/>
    </xf>
    <xf numFmtId="0" fontId="33" fillId="0" borderId="3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177" fontId="7" fillId="0" borderId="19" xfId="0" applyNumberFormat="1" applyFont="1" applyBorder="1" applyAlignment="1">
      <alignment horizontal="center" vertical="top" wrapText="1"/>
    </xf>
    <xf numFmtId="0" fontId="35" fillId="0" borderId="32" xfId="0" applyFont="1" applyBorder="1" applyAlignment="1">
      <alignment horizontal="center" vertical="top" wrapText="1"/>
    </xf>
    <xf numFmtId="0" fontId="42" fillId="0" borderId="30" xfId="0" applyFont="1" applyBorder="1" applyAlignment="1">
      <alignment horizontal="center" vertical="top" wrapText="1"/>
    </xf>
    <xf numFmtId="2" fontId="37" fillId="0" borderId="6" xfId="0" applyNumberFormat="1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177" fontId="21" fillId="0" borderId="33" xfId="0" applyNumberFormat="1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77" fontId="3" fillId="0" borderId="14" xfId="0" applyNumberFormat="1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177" fontId="3" fillId="0" borderId="27" xfId="0" applyNumberFormat="1" applyFont="1" applyBorder="1" applyAlignment="1">
      <alignment horizontal="center" vertical="top" wrapText="1"/>
    </xf>
    <xf numFmtId="0" fontId="34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right" vertical="top" wrapText="1"/>
    </xf>
    <xf numFmtId="177" fontId="7" fillId="0" borderId="36" xfId="0" applyNumberFormat="1" applyFont="1" applyBorder="1" applyAlignment="1">
      <alignment horizontal="center" vertical="top" wrapText="1"/>
    </xf>
    <xf numFmtId="2" fontId="35" fillId="0" borderId="32" xfId="0" applyNumberFormat="1" applyFont="1" applyBorder="1" applyAlignment="1">
      <alignment horizontal="center" vertical="top" wrapText="1"/>
    </xf>
    <xf numFmtId="177" fontId="7" fillId="0" borderId="2" xfId="0" applyNumberFormat="1" applyFont="1" applyBorder="1" applyAlignment="1">
      <alignment horizontal="center" vertical="top" wrapText="1"/>
    </xf>
    <xf numFmtId="0" fontId="42" fillId="0" borderId="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2" fontId="34" fillId="0" borderId="20" xfId="0" applyNumberFormat="1" applyFont="1" applyBorder="1" applyAlignment="1">
      <alignment horizontal="center" vertical="top" wrapText="1"/>
    </xf>
    <xf numFmtId="0" fontId="42" fillId="0" borderId="6" xfId="0" applyFont="1" applyFill="1" applyBorder="1" applyAlignment="1">
      <alignment horizontal="left" vertical="top" wrapText="1"/>
    </xf>
    <xf numFmtId="2" fontId="37" fillId="0" borderId="12" xfId="0" applyNumberFormat="1" applyFont="1" applyBorder="1" applyAlignment="1">
      <alignment horizontal="center" vertical="top" wrapText="1"/>
    </xf>
    <xf numFmtId="0" fontId="33" fillId="0" borderId="37" xfId="0" applyFont="1" applyBorder="1" applyAlignment="1">
      <alignment horizontal="center" vertical="top" wrapText="1"/>
    </xf>
    <xf numFmtId="0" fontId="42" fillId="0" borderId="38" xfId="0" applyFont="1" applyFill="1" applyBorder="1" applyAlignment="1">
      <alignment vertical="top" wrapText="1"/>
    </xf>
    <xf numFmtId="0" fontId="43" fillId="0" borderId="38" xfId="0" applyFont="1" applyBorder="1" applyAlignment="1">
      <alignment horizontal="center" vertical="top" wrapText="1"/>
    </xf>
    <xf numFmtId="2" fontId="38" fillId="0" borderId="7" xfId="0" applyNumberFormat="1" applyFont="1" applyBorder="1" applyAlignment="1">
      <alignment horizontal="center" vertical="top" wrapText="1"/>
    </xf>
    <xf numFmtId="177" fontId="3" fillId="0" borderId="39" xfId="0" applyNumberFormat="1" applyFont="1" applyBorder="1" applyAlignment="1">
      <alignment horizontal="center" vertical="top" wrapText="1"/>
    </xf>
    <xf numFmtId="0" fontId="42" fillId="0" borderId="3" xfId="0" applyFont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42" fillId="0" borderId="5" xfId="0" applyFont="1" applyBorder="1" applyAlignment="1">
      <alignment horizontal="center" vertical="top" wrapText="1"/>
    </xf>
    <xf numFmtId="0" fontId="42" fillId="0" borderId="15" xfId="0" applyFont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177" fontId="7" fillId="0" borderId="11" xfId="0" applyNumberFormat="1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43" fillId="0" borderId="36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42" fillId="0" borderId="30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2" fontId="34" fillId="0" borderId="6" xfId="0" applyNumberFormat="1" applyFont="1" applyBorder="1" applyAlignment="1">
      <alignment horizontal="center" vertical="top" wrapText="1"/>
    </xf>
    <xf numFmtId="177" fontId="3" fillId="0" borderId="4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41" fillId="0" borderId="1" xfId="0" applyFont="1" applyFill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2" fontId="44" fillId="0" borderId="20" xfId="0" applyNumberFormat="1" applyFont="1" applyBorder="1" applyAlignment="1">
      <alignment horizontal="center" vertical="top" wrapText="1"/>
    </xf>
    <xf numFmtId="2" fontId="44" fillId="0" borderId="1" xfId="0" applyNumberFormat="1" applyFont="1" applyBorder="1" applyAlignment="1">
      <alignment horizontal="center" vertical="top" wrapText="1"/>
    </xf>
    <xf numFmtId="0" fontId="43" fillId="2" borderId="6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37" fillId="0" borderId="4" xfId="0" applyFont="1" applyBorder="1" applyAlignment="1">
      <alignment horizontal="center" vertical="top" wrapText="1"/>
    </xf>
    <xf numFmtId="0" fontId="42" fillId="0" borderId="14" xfId="0" applyFont="1" applyBorder="1" applyAlignment="1">
      <alignment vertical="top" wrapText="1"/>
    </xf>
    <xf numFmtId="0" fontId="5" fillId="0" borderId="44" xfId="0" applyFont="1" applyBorder="1" applyAlignment="1">
      <alignment horizontal="center" vertical="top" wrapText="1"/>
    </xf>
    <xf numFmtId="2" fontId="37" fillId="0" borderId="20" xfId="0" applyNumberFormat="1" applyFont="1" applyBorder="1" applyAlignment="1">
      <alignment horizontal="center" vertical="top" wrapText="1"/>
    </xf>
    <xf numFmtId="2" fontId="34" fillId="0" borderId="42" xfId="0" applyNumberFormat="1" applyFont="1" applyBorder="1" applyAlignment="1">
      <alignment horizontal="center" vertical="top" wrapText="1"/>
    </xf>
    <xf numFmtId="0" fontId="33" fillId="0" borderId="44" xfId="0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33" fillId="0" borderId="35" xfId="0" applyFont="1" applyBorder="1" applyAlignment="1">
      <alignment horizontal="center" vertical="top" wrapText="1"/>
    </xf>
    <xf numFmtId="0" fontId="42" fillId="0" borderId="2" xfId="0" applyFont="1" applyBorder="1" applyAlignment="1">
      <alignment horizontal="center" vertical="top" wrapText="1"/>
    </xf>
    <xf numFmtId="0" fontId="21" fillId="3" borderId="45" xfId="0" applyFont="1" applyFill="1" applyBorder="1" applyAlignment="1">
      <alignment horizontal="right" vertical="top" wrapText="1"/>
    </xf>
    <xf numFmtId="0" fontId="33" fillId="3" borderId="45" xfId="0" applyFont="1" applyFill="1" applyBorder="1" applyAlignment="1">
      <alignment horizontal="center" vertical="top" wrapText="1"/>
    </xf>
    <xf numFmtId="0" fontId="21" fillId="3" borderId="45" xfId="0" applyFont="1" applyFill="1" applyBorder="1" applyAlignment="1">
      <alignment horizontal="center" vertical="top" wrapText="1"/>
    </xf>
    <xf numFmtId="177" fontId="21" fillId="3" borderId="46" xfId="0" applyNumberFormat="1" applyFont="1" applyFill="1" applyBorder="1" applyAlignment="1">
      <alignment horizontal="center" vertical="top" wrapText="1"/>
    </xf>
    <xf numFmtId="2" fontId="44" fillId="3" borderId="47" xfId="0" applyNumberFormat="1" applyFont="1" applyFill="1" applyBorder="1" applyAlignment="1">
      <alignment horizontal="center" vertical="top" wrapText="1"/>
    </xf>
    <xf numFmtId="0" fontId="33" fillId="3" borderId="48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2" fillId="0" borderId="2" xfId="0" applyFont="1" applyFill="1" applyBorder="1" applyAlignment="1">
      <alignment vertical="top" wrapText="1"/>
    </xf>
    <xf numFmtId="0" fontId="33" fillId="3" borderId="5" xfId="0" applyFont="1" applyFill="1" applyBorder="1" applyAlignment="1">
      <alignment horizontal="center" vertical="top" wrapText="1"/>
    </xf>
    <xf numFmtId="0" fontId="21" fillId="3" borderId="6" xfId="0" applyFont="1" applyFill="1" applyBorder="1" applyAlignment="1">
      <alignment horizontal="right" vertical="top" wrapText="1"/>
    </xf>
    <xf numFmtId="0" fontId="33" fillId="3" borderId="6" xfId="0" applyFont="1" applyFill="1" applyBorder="1" applyAlignment="1">
      <alignment horizontal="center" vertical="top" wrapText="1"/>
    </xf>
    <xf numFmtId="177" fontId="21" fillId="3" borderId="10" xfId="0" applyNumberFormat="1" applyFont="1" applyFill="1" applyBorder="1" applyAlignment="1">
      <alignment horizontal="center" vertical="top" wrapText="1"/>
    </xf>
    <xf numFmtId="2" fontId="44" fillId="3" borderId="7" xfId="0" applyNumberFormat="1" applyFont="1" applyFill="1" applyBorder="1" applyAlignment="1">
      <alignment horizontal="center" vertical="top" wrapText="1"/>
    </xf>
    <xf numFmtId="177" fontId="21" fillId="3" borderId="17" xfId="0" applyNumberFormat="1" applyFont="1" applyFill="1" applyBorder="1" applyAlignment="1">
      <alignment horizontal="center" vertical="top" wrapText="1"/>
    </xf>
    <xf numFmtId="2" fontId="44" fillId="3" borderId="5" xfId="0" applyNumberFormat="1" applyFont="1" applyFill="1" applyBorder="1" applyAlignment="1">
      <alignment horizontal="center" vertical="top" wrapText="1"/>
    </xf>
    <xf numFmtId="49" fontId="43" fillId="3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top" wrapText="1"/>
    </xf>
    <xf numFmtId="0" fontId="33" fillId="3" borderId="7" xfId="0" applyFont="1" applyFill="1" applyBorder="1" applyAlignment="1">
      <alignment horizontal="center" vertical="top" wrapText="1"/>
    </xf>
    <xf numFmtId="0" fontId="21" fillId="3" borderId="6" xfId="0" applyFont="1" applyFill="1" applyBorder="1" applyAlignment="1">
      <alignment horizontal="center" vertical="top" wrapText="1"/>
    </xf>
    <xf numFmtId="2" fontId="35" fillId="3" borderId="7" xfId="0" applyNumberFormat="1" applyFont="1" applyFill="1" applyBorder="1" applyAlignment="1">
      <alignment horizontal="center" vertical="top" wrapText="1"/>
    </xf>
    <xf numFmtId="177" fontId="7" fillId="3" borderId="10" xfId="0" applyNumberFormat="1" applyFont="1" applyFill="1" applyBorder="1" applyAlignment="1">
      <alignment horizontal="center" vertical="top" wrapText="1"/>
    </xf>
    <xf numFmtId="0" fontId="33" fillId="3" borderId="1" xfId="0" applyFont="1" applyFill="1" applyBorder="1" applyAlignment="1">
      <alignment horizontal="center" vertical="top" wrapText="1"/>
    </xf>
    <xf numFmtId="0" fontId="21" fillId="3" borderId="4" xfId="0" applyFont="1" applyFill="1" applyBorder="1" applyAlignment="1">
      <alignment horizontal="right" vertical="top" wrapText="1"/>
    </xf>
    <xf numFmtId="0" fontId="33" fillId="3" borderId="4" xfId="0" applyFont="1" applyFill="1" applyBorder="1" applyAlignment="1">
      <alignment horizontal="center" vertical="top" wrapText="1"/>
    </xf>
    <xf numFmtId="177" fontId="21" fillId="3" borderId="6" xfId="0" applyNumberFormat="1" applyFont="1" applyFill="1" applyBorder="1" applyAlignment="1">
      <alignment horizontal="center" vertical="top" wrapText="1"/>
    </xf>
    <xf numFmtId="177" fontId="21" fillId="3" borderId="9" xfId="0" applyNumberFormat="1" applyFont="1" applyFill="1" applyBorder="1" applyAlignment="1">
      <alignment horizontal="center" vertical="top" wrapText="1"/>
    </xf>
    <xf numFmtId="0" fontId="32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right" vertical="top" wrapText="1"/>
    </xf>
    <xf numFmtId="0" fontId="32" fillId="3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177" fontId="5" fillId="3" borderId="7" xfId="0" applyNumberFormat="1" applyFont="1" applyFill="1" applyBorder="1" applyAlignment="1">
      <alignment horizontal="center" vertical="top" wrapText="1"/>
    </xf>
    <xf numFmtId="2" fontId="38" fillId="3" borderId="5" xfId="0" applyNumberFormat="1" applyFont="1" applyFill="1" applyBorder="1" applyAlignment="1">
      <alignment horizontal="center" vertical="top" wrapText="1"/>
    </xf>
    <xf numFmtId="177" fontId="21" fillId="3" borderId="7" xfId="0" applyNumberFormat="1" applyFont="1" applyFill="1" applyBorder="1" applyAlignment="1">
      <alignment horizontal="center" vertical="top" wrapText="1"/>
    </xf>
    <xf numFmtId="177" fontId="7" fillId="3" borderId="14" xfId="0" applyNumberFormat="1" applyFont="1" applyFill="1" applyBorder="1" applyAlignment="1">
      <alignment horizontal="center" vertical="top" wrapText="1"/>
    </xf>
    <xf numFmtId="0" fontId="33" fillId="3" borderId="14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right" vertical="top" wrapText="1"/>
    </xf>
    <xf numFmtId="0" fontId="7" fillId="3" borderId="14" xfId="0" applyFont="1" applyFill="1" applyBorder="1" applyAlignment="1">
      <alignment horizontal="center" vertical="top" wrapText="1"/>
    </xf>
    <xf numFmtId="0" fontId="2" fillId="0" borderId="14" xfId="0" applyFont="1" applyBorder="1"/>
    <xf numFmtId="0" fontId="33" fillId="3" borderId="49" xfId="0" applyFont="1" applyFill="1" applyBorder="1" applyAlignment="1">
      <alignment horizontal="center" vertical="top" wrapText="1"/>
    </xf>
    <xf numFmtId="0" fontId="7" fillId="3" borderId="49" xfId="0" applyFont="1" applyFill="1" applyBorder="1" applyAlignment="1">
      <alignment horizontal="right" vertical="top" wrapText="1"/>
    </xf>
    <xf numFmtId="0" fontId="7" fillId="3" borderId="49" xfId="0" applyFont="1" applyFill="1" applyBorder="1" applyAlignment="1">
      <alignment horizontal="center" vertical="top" wrapText="1"/>
    </xf>
    <xf numFmtId="177" fontId="7" fillId="3" borderId="49" xfId="0" applyNumberFormat="1" applyFont="1" applyFill="1" applyBorder="1" applyAlignment="1">
      <alignment horizontal="center" vertical="top" wrapText="1"/>
    </xf>
    <xf numFmtId="2" fontId="35" fillId="3" borderId="49" xfId="0" applyNumberFormat="1" applyFont="1" applyFill="1" applyBorder="1" applyAlignment="1">
      <alignment horizontal="center" vertical="top" wrapText="1"/>
    </xf>
    <xf numFmtId="0" fontId="2" fillId="0" borderId="19" xfId="0" applyFont="1" applyBorder="1"/>
    <xf numFmtId="0" fontId="42" fillId="3" borderId="49" xfId="0" applyFont="1" applyFill="1" applyBorder="1" applyAlignment="1">
      <alignment horizontal="center" vertical="top" wrapText="1"/>
    </xf>
    <xf numFmtId="2" fontId="34" fillId="3" borderId="49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5" fillId="0" borderId="6" xfId="0" applyFont="1" applyBorder="1" applyAlignment="1">
      <alignment horizontal="center" vertical="top" wrapText="1"/>
    </xf>
    <xf numFmtId="177" fontId="7" fillId="0" borderId="40" xfId="0" applyNumberFormat="1" applyFont="1" applyBorder="1" applyAlignment="1">
      <alignment horizontal="center" vertical="top" wrapText="1"/>
    </xf>
    <xf numFmtId="2" fontId="35" fillId="0" borderId="4" xfId="0" applyNumberFormat="1" applyFont="1" applyBorder="1" applyAlignment="1">
      <alignment horizontal="center" vertical="top" wrapText="1"/>
    </xf>
    <xf numFmtId="177" fontId="23" fillId="0" borderId="11" xfId="0" applyNumberFormat="1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43" fillId="0" borderId="4" xfId="0" applyFont="1" applyFill="1" applyBorder="1" applyAlignment="1">
      <alignment horizontal="left" vertical="top" wrapText="1"/>
    </xf>
    <xf numFmtId="0" fontId="32" fillId="0" borderId="4" xfId="0" applyFont="1" applyFill="1" applyBorder="1" applyAlignment="1">
      <alignment horizontal="center" vertical="top" wrapText="1"/>
    </xf>
    <xf numFmtId="0" fontId="5" fillId="3" borderId="49" xfId="0" applyFont="1" applyFill="1" applyBorder="1" applyAlignment="1">
      <alignment horizontal="center" vertical="top" wrapText="1"/>
    </xf>
    <xf numFmtId="0" fontId="5" fillId="3" borderId="49" xfId="0" applyFont="1" applyFill="1" applyBorder="1" applyAlignment="1">
      <alignment horizontal="right" vertical="top" wrapText="1"/>
    </xf>
    <xf numFmtId="177" fontId="5" fillId="3" borderId="49" xfId="0" applyNumberFormat="1" applyFont="1" applyFill="1" applyBorder="1" applyAlignment="1">
      <alignment horizontal="center" vertical="top" wrapText="1"/>
    </xf>
    <xf numFmtId="2" fontId="37" fillId="3" borderId="49" xfId="0" applyNumberFormat="1" applyFont="1" applyFill="1" applyBorder="1" applyAlignment="1">
      <alignment horizontal="center" vertical="top" wrapText="1"/>
    </xf>
    <xf numFmtId="0" fontId="33" fillId="0" borderId="3" xfId="0" applyFont="1" applyFill="1" applyBorder="1" applyAlignment="1">
      <alignment vertical="top" wrapText="1"/>
    </xf>
    <xf numFmtId="49" fontId="33" fillId="0" borderId="4" xfId="0" applyNumberFormat="1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177" fontId="21" fillId="0" borderId="5" xfId="0" applyNumberFormat="1" applyFont="1" applyBorder="1" applyAlignment="1">
      <alignment horizontal="center" vertical="top" wrapText="1"/>
    </xf>
    <xf numFmtId="0" fontId="23" fillId="3" borderId="49" xfId="0" applyFont="1" applyFill="1" applyBorder="1" applyAlignment="1">
      <alignment horizontal="center" vertical="top" wrapText="1"/>
    </xf>
    <xf numFmtId="0" fontId="21" fillId="3" borderId="49" xfId="0" applyFont="1" applyFill="1" applyBorder="1" applyAlignment="1">
      <alignment horizontal="right" vertical="top" wrapText="1"/>
    </xf>
    <xf numFmtId="0" fontId="21" fillId="3" borderId="49" xfId="0" applyFont="1" applyFill="1" applyBorder="1" applyAlignment="1">
      <alignment horizontal="center" vertical="top" wrapText="1"/>
    </xf>
    <xf numFmtId="177" fontId="21" fillId="3" borderId="49" xfId="0" applyNumberFormat="1" applyFont="1" applyFill="1" applyBorder="1" applyAlignment="1">
      <alignment horizontal="center" vertical="top" wrapText="1"/>
    </xf>
    <xf numFmtId="0" fontId="23" fillId="0" borderId="35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right" vertical="top" wrapText="1"/>
    </xf>
    <xf numFmtId="0" fontId="21" fillId="0" borderId="30" xfId="0" applyFont="1" applyBorder="1" applyAlignment="1">
      <alignment horizontal="center" vertical="top" wrapText="1"/>
    </xf>
    <xf numFmtId="177" fontId="21" fillId="0" borderId="31" xfId="0" applyNumberFormat="1" applyFont="1" applyBorder="1" applyAlignment="1">
      <alignment horizontal="center" vertical="top" wrapText="1"/>
    </xf>
    <xf numFmtId="2" fontId="35" fillId="0" borderId="50" xfId="0" applyNumberFormat="1" applyFont="1" applyBorder="1" applyAlignment="1">
      <alignment horizontal="center" vertical="top" wrapText="1"/>
    </xf>
    <xf numFmtId="0" fontId="23" fillId="0" borderId="4" xfId="0" applyFont="1" applyBorder="1" applyAlignment="1">
      <alignment vertical="top" wrapText="1"/>
    </xf>
    <xf numFmtId="0" fontId="23" fillId="0" borderId="4" xfId="0" applyFont="1" applyBorder="1" applyAlignment="1">
      <alignment horizontal="center" vertical="top" wrapText="1"/>
    </xf>
    <xf numFmtId="0" fontId="33" fillId="0" borderId="3" xfId="0" applyFont="1" applyFill="1" applyBorder="1" applyAlignment="1">
      <alignment horizontal="center" vertical="top" wrapText="1"/>
    </xf>
    <xf numFmtId="0" fontId="33" fillId="0" borderId="4" xfId="0" applyFont="1" applyFill="1" applyBorder="1" applyAlignment="1">
      <alignment vertical="top" wrapText="1"/>
    </xf>
    <xf numFmtId="0" fontId="21" fillId="0" borderId="4" xfId="0" applyFont="1" applyFill="1" applyBorder="1" applyAlignment="1">
      <alignment horizontal="center" vertical="top" wrapText="1"/>
    </xf>
    <xf numFmtId="0" fontId="4" fillId="0" borderId="14" xfId="0" applyFont="1" applyBorder="1"/>
    <xf numFmtId="0" fontId="3" fillId="3" borderId="49" xfId="0" applyFont="1" applyFill="1" applyBorder="1" applyAlignment="1">
      <alignment horizontal="center" vertical="top" wrapText="1"/>
    </xf>
    <xf numFmtId="0" fontId="3" fillId="3" borderId="49" xfId="0" applyFont="1" applyFill="1" applyBorder="1" applyAlignment="1">
      <alignment horizontal="right" vertical="top" wrapText="1"/>
    </xf>
    <xf numFmtId="0" fontId="32" fillId="3" borderId="49" xfId="0" applyFont="1" applyFill="1" applyBorder="1" applyAlignment="1">
      <alignment horizontal="center" vertical="top" wrapText="1"/>
    </xf>
    <xf numFmtId="177" fontId="3" fillId="3" borderId="49" xfId="0" applyNumberFormat="1" applyFont="1" applyFill="1" applyBorder="1" applyAlignment="1">
      <alignment horizontal="center" vertical="top" wrapText="1"/>
    </xf>
    <xf numFmtId="49" fontId="42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3" borderId="49" xfId="0" applyFont="1" applyFill="1" applyBorder="1" applyAlignment="1">
      <alignment horizontal="center" vertical="top" wrapText="1"/>
    </xf>
    <xf numFmtId="0" fontId="33" fillId="3" borderId="51" xfId="0" applyFont="1" applyFill="1" applyBorder="1" applyAlignment="1">
      <alignment horizontal="center" vertical="top" wrapText="1"/>
    </xf>
    <xf numFmtId="2" fontId="37" fillId="3" borderId="51" xfId="0" applyNumberFormat="1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vertical="top" wrapText="1"/>
    </xf>
    <xf numFmtId="0" fontId="16" fillId="0" borderId="24" xfId="0" applyFont="1" applyBorder="1" applyAlignment="1">
      <alignment horizontal="center" vertical="top" wrapText="1"/>
    </xf>
    <xf numFmtId="0" fontId="7" fillId="3" borderId="45" xfId="0" applyFont="1" applyFill="1" applyBorder="1" applyAlignment="1">
      <alignment horizontal="right" vertical="top" wrapText="1"/>
    </xf>
    <xf numFmtId="0" fontId="7" fillId="3" borderId="45" xfId="0" applyFont="1" applyFill="1" applyBorder="1" applyAlignment="1">
      <alignment horizontal="center" vertical="top" wrapText="1"/>
    </xf>
    <xf numFmtId="177" fontId="7" fillId="3" borderId="52" xfId="0" applyNumberFormat="1" applyFont="1" applyFill="1" applyBorder="1" applyAlignment="1">
      <alignment horizontal="center" vertical="top" wrapText="1"/>
    </xf>
    <xf numFmtId="2" fontId="35" fillId="3" borderId="53" xfId="0" applyNumberFormat="1" applyFont="1" applyFill="1" applyBorder="1" applyAlignment="1">
      <alignment horizontal="center" vertical="top" wrapText="1"/>
    </xf>
    <xf numFmtId="2" fontId="35" fillId="3" borderId="14" xfId="0" applyNumberFormat="1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0" fontId="33" fillId="4" borderId="19" xfId="0" applyFont="1" applyFill="1" applyBorder="1" applyAlignment="1">
      <alignment horizontal="center" vertical="top" wrapText="1"/>
    </xf>
    <xf numFmtId="177" fontId="7" fillId="4" borderId="19" xfId="0" applyNumberFormat="1" applyFont="1" applyFill="1" applyBorder="1" applyAlignment="1">
      <alignment horizontal="center" vertical="top" wrapText="1"/>
    </xf>
    <xf numFmtId="2" fontId="35" fillId="4" borderId="19" xfId="0" applyNumberFormat="1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22" fillId="0" borderId="30" xfId="0" applyFont="1" applyBorder="1" applyAlignment="1">
      <alignment horizontal="center" vertical="top" wrapText="1"/>
    </xf>
    <xf numFmtId="0" fontId="32" fillId="0" borderId="54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7" fillId="0" borderId="54" xfId="0" applyFont="1" applyBorder="1" applyAlignment="1">
      <alignment horizontal="center" vertical="top" wrapText="1"/>
    </xf>
    <xf numFmtId="0" fontId="7" fillId="3" borderId="55" xfId="0" applyFont="1" applyFill="1" applyBorder="1" applyAlignment="1">
      <alignment horizontal="center" vertical="top" wrapText="1"/>
    </xf>
    <xf numFmtId="177" fontId="7" fillId="3" borderId="45" xfId="0" applyNumberFormat="1" applyFont="1" applyFill="1" applyBorder="1" applyAlignment="1">
      <alignment horizontal="center" vertical="top" wrapText="1"/>
    </xf>
    <xf numFmtId="0" fontId="3" fillId="3" borderId="55" xfId="0" applyFont="1" applyFill="1" applyBorder="1" applyAlignment="1">
      <alignment horizontal="center" vertical="top" wrapText="1"/>
    </xf>
    <xf numFmtId="0" fontId="3" fillId="3" borderId="45" xfId="0" applyFont="1" applyFill="1" applyBorder="1" applyAlignment="1">
      <alignment horizontal="right" vertical="top" wrapText="1"/>
    </xf>
    <xf numFmtId="0" fontId="32" fillId="3" borderId="45" xfId="0" applyFont="1" applyFill="1" applyBorder="1" applyAlignment="1">
      <alignment horizontal="center" vertical="top" wrapText="1"/>
    </xf>
    <xf numFmtId="2" fontId="37" fillId="3" borderId="53" xfId="0" applyNumberFormat="1" applyFont="1" applyFill="1" applyBorder="1" applyAlignment="1">
      <alignment horizontal="center" vertical="top" wrapText="1"/>
    </xf>
    <xf numFmtId="0" fontId="7" fillId="3" borderId="56" xfId="0" applyFont="1" applyFill="1" applyBorder="1" applyAlignment="1">
      <alignment horizontal="center" vertical="top" wrapText="1"/>
    </xf>
    <xf numFmtId="0" fontId="7" fillId="3" borderId="57" xfId="0" applyFont="1" applyFill="1" applyBorder="1" applyAlignment="1">
      <alignment horizontal="right" vertical="top" wrapText="1"/>
    </xf>
    <xf numFmtId="0" fontId="33" fillId="3" borderId="57" xfId="0" applyFont="1" applyFill="1" applyBorder="1" applyAlignment="1">
      <alignment horizontal="center" vertical="top" wrapText="1"/>
    </xf>
    <xf numFmtId="0" fontId="7" fillId="3" borderId="57" xfId="0" applyFont="1" applyFill="1" applyBorder="1" applyAlignment="1">
      <alignment horizontal="center" vertical="top" wrapText="1"/>
    </xf>
    <xf numFmtId="2" fontId="37" fillId="3" borderId="58" xfId="0" applyNumberFormat="1" applyFont="1" applyFill="1" applyBorder="1" applyAlignment="1">
      <alignment horizontal="center" vertical="top" wrapText="1"/>
    </xf>
    <xf numFmtId="0" fontId="5" fillId="3" borderId="59" xfId="0" applyFont="1" applyFill="1" applyBorder="1" applyAlignment="1">
      <alignment horizontal="center" vertical="top" wrapText="1"/>
    </xf>
    <xf numFmtId="0" fontId="5" fillId="3" borderId="45" xfId="0" applyFont="1" applyFill="1" applyBorder="1" applyAlignment="1">
      <alignment horizontal="right" vertical="top" wrapText="1"/>
    </xf>
    <xf numFmtId="0" fontId="3" fillId="3" borderId="59" xfId="0" applyFont="1" applyFill="1" applyBorder="1" applyAlignment="1">
      <alignment horizontal="center" vertical="top" wrapText="1"/>
    </xf>
    <xf numFmtId="0" fontId="5" fillId="3" borderId="45" xfId="0" applyFont="1" applyFill="1" applyBorder="1" applyAlignment="1">
      <alignment horizontal="center" vertical="top" wrapText="1"/>
    </xf>
    <xf numFmtId="0" fontId="5" fillId="3" borderId="51" xfId="0" applyFont="1" applyFill="1" applyBorder="1" applyAlignment="1">
      <alignment horizontal="center" vertical="top" wrapText="1"/>
    </xf>
    <xf numFmtId="0" fontId="5" fillId="3" borderId="51" xfId="0" applyFont="1" applyFill="1" applyBorder="1" applyAlignment="1">
      <alignment horizontal="right" vertical="top" wrapText="1"/>
    </xf>
    <xf numFmtId="0" fontId="21" fillId="3" borderId="51" xfId="0" applyFont="1" applyFill="1" applyBorder="1" applyAlignment="1">
      <alignment horizontal="center" vertical="top" wrapText="1"/>
    </xf>
    <xf numFmtId="2" fontId="38" fillId="3" borderId="49" xfId="0" applyNumberFormat="1" applyFont="1" applyFill="1" applyBorder="1" applyAlignment="1">
      <alignment horizontal="center" vertical="top" wrapText="1"/>
    </xf>
    <xf numFmtId="177" fontId="7" fillId="3" borderId="60" xfId="0" applyNumberFormat="1" applyFont="1" applyFill="1" applyBorder="1" applyAlignment="1">
      <alignment horizontal="center" vertical="top" wrapText="1"/>
    </xf>
    <xf numFmtId="177" fontId="23" fillId="0" borderId="5" xfId="0" applyNumberFormat="1" applyFont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177" fontId="5" fillId="0" borderId="1" xfId="0" applyNumberFormat="1" applyFont="1" applyFill="1" applyBorder="1" applyAlignment="1">
      <alignment horizontal="center" vertical="top" wrapText="1"/>
    </xf>
    <xf numFmtId="0" fontId="37" fillId="0" borderId="3" xfId="0" applyFont="1" applyFill="1" applyBorder="1" applyAlignment="1">
      <alignment horizontal="center" vertical="top" wrapText="1"/>
    </xf>
    <xf numFmtId="177" fontId="3" fillId="0" borderId="29" xfId="0" applyNumberFormat="1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3" fillId="0" borderId="42" xfId="0" applyFont="1" applyBorder="1" applyAlignment="1">
      <alignment horizontal="center" vertical="top" wrapText="1"/>
    </xf>
    <xf numFmtId="0" fontId="42" fillId="0" borderId="2" xfId="0" applyFont="1" applyBorder="1" applyAlignment="1">
      <alignment vertical="top" wrapText="1"/>
    </xf>
    <xf numFmtId="0" fontId="3" fillId="3" borderId="51" xfId="0" applyFont="1" applyFill="1" applyBorder="1" applyAlignment="1">
      <alignment horizontal="center" vertical="top" wrapText="1"/>
    </xf>
    <xf numFmtId="0" fontId="3" fillId="3" borderId="51" xfId="0" applyFont="1" applyFill="1" applyBorder="1" applyAlignment="1">
      <alignment horizontal="right" vertical="top" wrapText="1"/>
    </xf>
    <xf numFmtId="177" fontId="3" fillId="3" borderId="51" xfId="0" applyNumberFormat="1" applyFont="1" applyFill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2" fontId="34" fillId="0" borderId="14" xfId="0" applyNumberFormat="1" applyFont="1" applyBorder="1" applyAlignment="1">
      <alignment horizontal="center" vertical="top" wrapText="1"/>
    </xf>
    <xf numFmtId="0" fontId="3" fillId="3" borderId="61" xfId="0" applyFont="1" applyFill="1" applyBorder="1" applyAlignment="1">
      <alignment horizontal="center" vertical="top" wrapText="1"/>
    </xf>
    <xf numFmtId="0" fontId="3" fillId="3" borderId="46" xfId="0" applyFont="1" applyFill="1" applyBorder="1" applyAlignment="1">
      <alignment horizontal="right" vertical="top" wrapText="1"/>
    </xf>
    <xf numFmtId="0" fontId="33" fillId="3" borderId="46" xfId="0" applyFont="1" applyFill="1" applyBorder="1" applyAlignment="1">
      <alignment horizontal="center" vertical="top" wrapText="1"/>
    </xf>
    <xf numFmtId="177" fontId="3" fillId="3" borderId="46" xfId="0" applyNumberFormat="1" applyFont="1" applyFill="1" applyBorder="1" applyAlignment="1">
      <alignment horizontal="center" vertical="top" wrapText="1"/>
    </xf>
    <xf numFmtId="2" fontId="37" fillId="3" borderId="62" xfId="0" applyNumberFormat="1" applyFont="1" applyFill="1" applyBorder="1" applyAlignment="1">
      <alignment horizontal="center" vertical="top" wrapText="1"/>
    </xf>
    <xf numFmtId="0" fontId="9" fillId="3" borderId="61" xfId="0" applyFont="1" applyFill="1" applyBorder="1" applyAlignment="1">
      <alignment horizontal="center" vertical="top" wrapText="1"/>
    </xf>
    <xf numFmtId="0" fontId="7" fillId="3" borderId="46" xfId="0" applyFont="1" applyFill="1" applyBorder="1" applyAlignment="1">
      <alignment horizontal="right" vertical="top" wrapText="1"/>
    </xf>
    <xf numFmtId="0" fontId="7" fillId="3" borderId="46" xfId="0" applyFont="1" applyFill="1" applyBorder="1" applyAlignment="1">
      <alignment horizontal="center" vertical="top" wrapText="1"/>
    </xf>
    <xf numFmtId="177" fontId="7" fillId="3" borderId="46" xfId="0" applyNumberFormat="1" applyFont="1" applyFill="1" applyBorder="1" applyAlignment="1">
      <alignment horizontal="center" vertical="top" wrapText="1"/>
    </xf>
    <xf numFmtId="2" fontId="35" fillId="3" borderId="62" xfId="0" applyNumberFormat="1" applyFont="1" applyFill="1" applyBorder="1" applyAlignment="1">
      <alignment horizontal="center" vertical="top" wrapText="1"/>
    </xf>
    <xf numFmtId="0" fontId="17" fillId="3" borderId="49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37" fillId="0" borderId="50" xfId="0" applyFont="1" applyBorder="1" applyAlignment="1">
      <alignment horizontal="center" vertical="top" wrapText="1"/>
    </xf>
    <xf numFmtId="0" fontId="5" fillId="3" borderId="63" xfId="0" applyFont="1" applyFill="1" applyBorder="1" applyAlignment="1">
      <alignment horizontal="center" vertical="top" wrapText="1"/>
    </xf>
    <xf numFmtId="177" fontId="5" fillId="3" borderId="45" xfId="0" applyNumberFormat="1" applyFont="1" applyFill="1" applyBorder="1" applyAlignment="1">
      <alignment horizontal="center" vertical="top" wrapText="1"/>
    </xf>
    <xf numFmtId="177" fontId="5" fillId="3" borderId="64" xfId="0" applyNumberFormat="1" applyFont="1" applyFill="1" applyBorder="1" applyAlignment="1">
      <alignment horizontal="center" vertical="top" wrapText="1"/>
    </xf>
    <xf numFmtId="0" fontId="17" fillId="3" borderId="56" xfId="0" applyFont="1" applyFill="1" applyBorder="1" applyAlignment="1">
      <alignment horizontal="center" vertical="top" wrapText="1"/>
    </xf>
    <xf numFmtId="0" fontId="5" fillId="3" borderId="61" xfId="0" applyFont="1" applyFill="1" applyBorder="1" applyAlignment="1">
      <alignment horizontal="center" vertical="top" wrapText="1"/>
    </xf>
    <xf numFmtId="0" fontId="5" fillId="3" borderId="46" xfId="0" applyFont="1" applyFill="1" applyBorder="1" applyAlignment="1">
      <alignment horizontal="right" vertical="top" wrapText="1"/>
    </xf>
    <xf numFmtId="0" fontId="21" fillId="3" borderId="46" xfId="0" applyFont="1" applyFill="1" applyBorder="1" applyAlignment="1">
      <alignment horizontal="center" vertical="top" wrapText="1"/>
    </xf>
    <xf numFmtId="49" fontId="34" fillId="0" borderId="1" xfId="0" applyNumberFormat="1" applyFont="1" applyBorder="1" applyAlignment="1">
      <alignment horizontal="center" vertical="top" wrapText="1"/>
    </xf>
    <xf numFmtId="177" fontId="7" fillId="0" borderId="14" xfId="0" applyNumberFormat="1" applyFont="1" applyFill="1" applyBorder="1" applyAlignment="1">
      <alignment horizontal="center" vertical="top" wrapText="1"/>
    </xf>
    <xf numFmtId="0" fontId="33" fillId="4" borderId="65" xfId="0" applyFont="1" applyFill="1" applyBorder="1" applyAlignment="1">
      <alignment horizontal="center" vertical="top" wrapText="1"/>
    </xf>
    <xf numFmtId="0" fontId="42" fillId="4" borderId="66" xfId="0" applyFont="1" applyFill="1" applyBorder="1" applyAlignment="1">
      <alignment vertical="top" wrapText="1"/>
    </xf>
    <xf numFmtId="0" fontId="43" fillId="4" borderId="66" xfId="0" applyFont="1" applyFill="1" applyBorder="1" applyAlignment="1">
      <alignment horizontal="center" vertical="top" wrapText="1"/>
    </xf>
    <xf numFmtId="0" fontId="7" fillId="4" borderId="66" xfId="0" applyFont="1" applyFill="1" applyBorder="1" applyAlignment="1">
      <alignment horizontal="center" vertical="top" wrapText="1"/>
    </xf>
    <xf numFmtId="177" fontId="7" fillId="4" borderId="66" xfId="0" applyNumberFormat="1" applyFont="1" applyFill="1" applyBorder="1" applyAlignment="1">
      <alignment horizontal="center" vertical="top" wrapText="1"/>
    </xf>
    <xf numFmtId="2" fontId="34" fillId="4" borderId="67" xfId="0" applyNumberFormat="1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right" vertical="top" wrapText="1"/>
    </xf>
    <xf numFmtId="0" fontId="32" fillId="3" borderId="12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177" fontId="3" fillId="3" borderId="7" xfId="0" applyNumberFormat="1" applyFont="1" applyFill="1" applyBorder="1" applyAlignment="1">
      <alignment horizontal="center" vertical="top" wrapText="1"/>
    </xf>
    <xf numFmtId="2" fontId="38" fillId="3" borderId="7" xfId="0" applyNumberFormat="1" applyFont="1" applyFill="1" applyBorder="1" applyAlignment="1">
      <alignment horizontal="center" vertical="top" wrapText="1"/>
    </xf>
    <xf numFmtId="0" fontId="33" fillId="0" borderId="1" xfId="0" applyFont="1" applyBorder="1" applyAlignment="1">
      <alignment horizontal="left" vertical="top" wrapText="1"/>
    </xf>
    <xf numFmtId="0" fontId="3" fillId="3" borderId="68" xfId="0" applyFont="1" applyFill="1" applyBorder="1" applyAlignment="1">
      <alignment horizontal="center" vertical="top" wrapText="1"/>
    </xf>
    <xf numFmtId="0" fontId="3" fillId="3" borderId="68" xfId="0" applyFont="1" applyFill="1" applyBorder="1" applyAlignment="1">
      <alignment horizontal="right" vertical="top" wrapText="1"/>
    </xf>
    <xf numFmtId="0" fontId="32" fillId="3" borderId="68" xfId="0" applyFont="1" applyFill="1" applyBorder="1" applyAlignment="1">
      <alignment horizontal="center" vertical="top" wrapText="1"/>
    </xf>
    <xf numFmtId="0" fontId="7" fillId="3" borderId="68" xfId="0" applyFont="1" applyFill="1" applyBorder="1" applyAlignment="1">
      <alignment horizontal="center" vertical="top" wrapText="1"/>
    </xf>
    <xf numFmtId="177" fontId="7" fillId="3" borderId="68" xfId="0" applyNumberFormat="1" applyFont="1" applyFill="1" applyBorder="1" applyAlignment="1">
      <alignment horizontal="center" vertical="top" wrapText="1"/>
    </xf>
    <xf numFmtId="2" fontId="35" fillId="3" borderId="68" xfId="0" applyNumberFormat="1" applyFont="1" applyFill="1" applyBorder="1" applyAlignment="1">
      <alignment horizontal="center" vertical="top" wrapText="1"/>
    </xf>
    <xf numFmtId="0" fontId="42" fillId="0" borderId="5" xfId="0" applyFont="1" applyFill="1" applyBorder="1" applyAlignment="1">
      <alignment vertical="top" wrapText="1"/>
    </xf>
    <xf numFmtId="0" fontId="45" fillId="0" borderId="6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center" vertical="top" wrapText="1"/>
    </xf>
    <xf numFmtId="2" fontId="37" fillId="0" borderId="14" xfId="0" applyNumberFormat="1" applyFont="1" applyBorder="1" applyAlignment="1">
      <alignment horizontal="center" vertical="top" wrapText="1"/>
    </xf>
    <xf numFmtId="0" fontId="42" fillId="0" borderId="16" xfId="0" applyFont="1" applyFill="1" applyBorder="1" applyAlignment="1">
      <alignment vertical="top" wrapText="1"/>
    </xf>
    <xf numFmtId="0" fontId="43" fillId="0" borderId="16" xfId="0" applyFont="1" applyBorder="1" applyAlignment="1">
      <alignment horizontal="center" vertical="top" wrapText="1"/>
    </xf>
    <xf numFmtId="0" fontId="34" fillId="0" borderId="40" xfId="0" applyFont="1" applyBorder="1" applyAlignment="1">
      <alignment horizontal="center" vertical="top" wrapText="1"/>
    </xf>
    <xf numFmtId="0" fontId="42" fillId="0" borderId="16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177" fontId="3" fillId="0" borderId="34" xfId="0" applyNumberFormat="1" applyFont="1" applyBorder="1" applyAlignment="1">
      <alignment horizontal="center" vertical="top" wrapText="1"/>
    </xf>
    <xf numFmtId="0" fontId="21" fillId="3" borderId="12" xfId="0" applyFont="1" applyFill="1" applyBorder="1" applyAlignment="1">
      <alignment horizontal="right" vertical="top" wrapText="1"/>
    </xf>
    <xf numFmtId="0" fontId="33" fillId="3" borderId="12" xfId="0" applyFont="1" applyFill="1" applyBorder="1" applyAlignment="1">
      <alignment horizontal="center" vertical="top" wrapText="1"/>
    </xf>
    <xf numFmtId="0" fontId="21" fillId="3" borderId="12" xfId="0" applyFont="1" applyFill="1" applyBorder="1" applyAlignment="1">
      <alignment horizontal="center" vertical="top" wrapText="1"/>
    </xf>
    <xf numFmtId="177" fontId="21" fillId="3" borderId="27" xfId="0" applyNumberFormat="1" applyFont="1" applyFill="1" applyBorder="1" applyAlignment="1">
      <alignment horizontal="center" vertical="top" wrapText="1"/>
    </xf>
    <xf numFmtId="0" fontId="7" fillId="3" borderId="68" xfId="0" applyFont="1" applyFill="1" applyBorder="1" applyAlignment="1">
      <alignment horizontal="right" vertical="top" wrapText="1"/>
    </xf>
    <xf numFmtId="0" fontId="33" fillId="3" borderId="68" xfId="0" applyFont="1" applyFill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3" borderId="69" xfId="0" applyFont="1" applyFill="1" applyBorder="1" applyAlignment="1">
      <alignment horizontal="center" vertical="top" wrapText="1"/>
    </xf>
    <xf numFmtId="2" fontId="35" fillId="3" borderId="70" xfId="0" applyNumberFormat="1" applyFont="1" applyFill="1" applyBorder="1" applyAlignment="1">
      <alignment horizontal="center" vertical="top" wrapText="1"/>
    </xf>
    <xf numFmtId="177" fontId="7" fillId="3" borderId="7" xfId="0" applyNumberFormat="1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177" fontId="7" fillId="0" borderId="2" xfId="0" applyNumberFormat="1" applyFont="1" applyFill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177" fontId="7" fillId="0" borderId="12" xfId="0" applyNumberFormat="1" applyFont="1" applyFill="1" applyBorder="1" applyAlignment="1">
      <alignment horizontal="center" vertical="top" wrapText="1"/>
    </xf>
    <xf numFmtId="177" fontId="7" fillId="0" borderId="41" xfId="0" applyNumberFormat="1" applyFont="1" applyBorder="1" applyAlignment="1">
      <alignment horizontal="center" vertical="top" wrapText="1"/>
    </xf>
    <xf numFmtId="2" fontId="37" fillId="3" borderId="7" xfId="0" applyNumberFormat="1" applyFont="1" applyFill="1" applyBorder="1" applyAlignment="1">
      <alignment horizontal="center" vertical="top" wrapText="1"/>
    </xf>
    <xf numFmtId="177" fontId="7" fillId="0" borderId="12" xfId="0" applyNumberFormat="1" applyFont="1" applyBorder="1" applyAlignment="1">
      <alignment horizontal="center" vertical="top" wrapText="1"/>
    </xf>
    <xf numFmtId="0" fontId="7" fillId="3" borderId="7" xfId="0" applyFont="1" applyFill="1" applyBorder="1" applyAlignment="1">
      <alignment horizontal="right" vertical="top" wrapText="1"/>
    </xf>
    <xf numFmtId="0" fontId="21" fillId="0" borderId="15" xfId="0" applyFont="1" applyBorder="1" applyAlignment="1">
      <alignment horizontal="center" vertical="top" wrapText="1"/>
    </xf>
    <xf numFmtId="177" fontId="21" fillId="0" borderId="43" xfId="0" applyNumberFormat="1" applyFont="1" applyBorder="1" applyAlignment="1">
      <alignment horizontal="center" vertical="top" wrapText="1"/>
    </xf>
    <xf numFmtId="0" fontId="7" fillId="3" borderId="71" xfId="0" applyFont="1" applyFill="1" applyBorder="1" applyAlignment="1">
      <alignment horizontal="center" vertical="top" wrapText="1"/>
    </xf>
    <xf numFmtId="0" fontId="7" fillId="3" borderId="72" xfId="0" applyFont="1" applyFill="1" applyBorder="1" applyAlignment="1">
      <alignment horizontal="right" vertical="top" wrapText="1"/>
    </xf>
    <xf numFmtId="0" fontId="33" fillId="3" borderId="72" xfId="0" applyFont="1" applyFill="1" applyBorder="1" applyAlignment="1">
      <alignment horizontal="center" vertical="top" wrapText="1"/>
    </xf>
    <xf numFmtId="0" fontId="7" fillId="3" borderId="72" xfId="0" applyFont="1" applyFill="1" applyBorder="1" applyAlignment="1">
      <alignment horizontal="center" vertical="top" wrapText="1"/>
    </xf>
    <xf numFmtId="177" fontId="7" fillId="3" borderId="72" xfId="0" applyNumberFormat="1" applyFont="1" applyFill="1" applyBorder="1" applyAlignment="1">
      <alignment horizontal="center" vertical="top" wrapText="1"/>
    </xf>
    <xf numFmtId="2" fontId="37" fillId="3" borderId="73" xfId="0" applyNumberFormat="1" applyFont="1" applyFill="1" applyBorder="1" applyAlignment="1">
      <alignment horizontal="center" vertical="top" wrapText="1"/>
    </xf>
    <xf numFmtId="0" fontId="43" fillId="0" borderId="7" xfId="0" applyFont="1" applyBorder="1" applyAlignment="1">
      <alignment horizontal="center" vertical="top" wrapText="1"/>
    </xf>
    <xf numFmtId="178" fontId="3" fillId="0" borderId="14" xfId="0" applyNumberFormat="1" applyFont="1" applyBorder="1" applyAlignment="1">
      <alignment horizontal="center" vertical="top" wrapText="1"/>
    </xf>
    <xf numFmtId="0" fontId="5" fillId="3" borderId="68" xfId="0" applyFont="1" applyFill="1" applyBorder="1" applyAlignment="1">
      <alignment horizontal="center" vertical="top" wrapText="1"/>
    </xf>
    <xf numFmtId="0" fontId="5" fillId="3" borderId="68" xfId="0" applyFont="1" applyFill="1" applyBorder="1" applyAlignment="1">
      <alignment horizontal="right" vertical="top" wrapText="1"/>
    </xf>
    <xf numFmtId="177" fontId="5" fillId="3" borderId="68" xfId="0" applyNumberFormat="1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vertical="top" wrapText="1"/>
    </xf>
    <xf numFmtId="49" fontId="43" fillId="0" borderId="12" xfId="0" applyNumberFormat="1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177" fontId="5" fillId="3" borderId="69" xfId="0" applyNumberFormat="1" applyFont="1" applyFill="1" applyBorder="1" applyAlignment="1">
      <alignment horizontal="center" vertical="top" wrapText="1"/>
    </xf>
    <xf numFmtId="0" fontId="43" fillId="0" borderId="6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2" fontId="33" fillId="3" borderId="14" xfId="0" applyNumberFormat="1" applyFont="1" applyFill="1" applyBorder="1" applyAlignment="1">
      <alignment horizontal="center" vertical="top" wrapText="1"/>
    </xf>
    <xf numFmtId="0" fontId="21" fillId="3" borderId="14" xfId="0" applyFont="1" applyFill="1" applyBorder="1" applyAlignment="1">
      <alignment horizontal="center" vertical="top" wrapText="1"/>
    </xf>
    <xf numFmtId="0" fontId="21" fillId="3" borderId="14" xfId="0" applyFont="1" applyFill="1" applyBorder="1" applyAlignment="1">
      <alignment horizontal="right" vertical="top" wrapText="1"/>
    </xf>
    <xf numFmtId="177" fontId="21" fillId="3" borderId="14" xfId="0" applyNumberFormat="1" applyFont="1" applyFill="1" applyBorder="1" applyAlignment="1">
      <alignment horizontal="center" vertical="top" wrapText="1"/>
    </xf>
    <xf numFmtId="2" fontId="44" fillId="0" borderId="3" xfId="0" applyNumberFormat="1" applyFont="1" applyFill="1" applyBorder="1" applyAlignment="1">
      <alignment horizontal="center" vertical="top" wrapText="1"/>
    </xf>
    <xf numFmtId="177" fontId="42" fillId="0" borderId="3" xfId="0" applyNumberFormat="1" applyFont="1" applyFill="1" applyBorder="1" applyAlignment="1">
      <alignment horizontal="center" vertical="top" wrapText="1"/>
    </xf>
    <xf numFmtId="0" fontId="42" fillId="0" borderId="4" xfId="0" applyFont="1" applyFill="1" applyBorder="1" applyAlignment="1">
      <alignment horizontal="center" vertical="top" wrapText="1"/>
    </xf>
    <xf numFmtId="0" fontId="42" fillId="0" borderId="23" xfId="0" applyFont="1" applyFill="1" applyBorder="1" applyAlignment="1">
      <alignment horizontal="center" vertical="top" wrapText="1"/>
    </xf>
    <xf numFmtId="0" fontId="41" fillId="0" borderId="7" xfId="0" applyFont="1" applyFill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4" xfId="0" applyFont="1" applyBorder="1" applyAlignment="1">
      <alignment vertical="top" wrapText="1"/>
    </xf>
    <xf numFmtId="0" fontId="34" fillId="0" borderId="74" xfId="0" applyFont="1" applyBorder="1" applyAlignment="1">
      <alignment horizontal="center" vertical="top" wrapText="1"/>
    </xf>
    <xf numFmtId="177" fontId="7" fillId="0" borderId="74" xfId="0" applyNumberFormat="1" applyFont="1" applyBorder="1" applyAlignment="1">
      <alignment horizontal="center" vertical="top" wrapText="1"/>
    </xf>
    <xf numFmtId="0" fontId="7" fillId="0" borderId="75" xfId="0" applyFont="1" applyBorder="1" applyAlignment="1">
      <alignment horizontal="center" vertical="top" wrapText="1"/>
    </xf>
    <xf numFmtId="0" fontId="42" fillId="0" borderId="75" xfId="0" applyFont="1" applyBorder="1" applyAlignment="1">
      <alignment horizontal="center" vertical="top" wrapText="1"/>
    </xf>
    <xf numFmtId="0" fontId="42" fillId="0" borderId="75" xfId="0" applyFont="1" applyBorder="1" applyAlignment="1">
      <alignment vertical="top" wrapText="1"/>
    </xf>
    <xf numFmtId="0" fontId="33" fillId="0" borderId="76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right" vertical="top" wrapText="1"/>
    </xf>
    <xf numFmtId="2" fontId="34" fillId="0" borderId="6" xfId="0" applyNumberFormat="1" applyFont="1" applyFill="1" applyBorder="1" applyAlignment="1">
      <alignment horizontal="center" vertical="top" wrapText="1"/>
    </xf>
    <xf numFmtId="177" fontId="7" fillId="0" borderId="50" xfId="0" applyNumberFormat="1" applyFont="1" applyBorder="1" applyAlignment="1">
      <alignment horizontal="center" vertical="top" wrapText="1"/>
    </xf>
    <xf numFmtId="177" fontId="7" fillId="0" borderId="30" xfId="0" applyNumberFormat="1" applyFont="1" applyBorder="1" applyAlignment="1">
      <alignment horizontal="center" vertical="top" wrapText="1"/>
    </xf>
    <xf numFmtId="49" fontId="42" fillId="0" borderId="9" xfId="0" applyNumberFormat="1" applyFont="1" applyBorder="1" applyAlignment="1">
      <alignment horizontal="center" vertical="top" wrapText="1"/>
    </xf>
    <xf numFmtId="0" fontId="33" fillId="0" borderId="24" xfId="0" applyFont="1" applyBorder="1" applyAlignment="1">
      <alignment horizontal="center" vertical="top" wrapText="1"/>
    </xf>
    <xf numFmtId="2" fontId="35" fillId="0" borderId="6" xfId="0" applyNumberFormat="1" applyFont="1" applyBorder="1" applyAlignment="1">
      <alignment horizontal="center" vertical="top" wrapText="1"/>
    </xf>
    <xf numFmtId="177" fontId="21" fillId="0" borderId="29" xfId="0" applyNumberFormat="1" applyFont="1" applyBorder="1" applyAlignment="1">
      <alignment horizontal="center" vertical="top" wrapText="1"/>
    </xf>
    <xf numFmtId="177" fontId="21" fillId="0" borderId="77" xfId="0" applyNumberFormat="1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3" fillId="3" borderId="14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8" fillId="0" borderId="6" xfId="0" applyFont="1" applyBorder="1" applyAlignment="1">
      <alignment vertical="top" wrapText="1"/>
    </xf>
    <xf numFmtId="0" fontId="33" fillId="0" borderId="2" xfId="0" applyFont="1" applyBorder="1" applyAlignment="1">
      <alignment horizontal="center" vertical="top" wrapText="1"/>
    </xf>
    <xf numFmtId="0" fontId="25" fillId="0" borderId="0" xfId="0" applyFont="1"/>
    <xf numFmtId="0" fontId="43" fillId="0" borderId="1" xfId="0" applyFont="1" applyBorder="1" applyAlignment="1">
      <alignment horizontal="center" vertical="top" wrapText="1"/>
    </xf>
    <xf numFmtId="0" fontId="43" fillId="0" borderId="1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0" fontId="17" fillId="3" borderId="71" xfId="0" applyFont="1" applyFill="1" applyBorder="1" applyAlignment="1">
      <alignment horizontal="center" vertical="top" wrapText="1"/>
    </xf>
    <xf numFmtId="2" fontId="52" fillId="0" borderId="1" xfId="0" applyNumberFormat="1" applyFont="1" applyFill="1" applyBorder="1" applyAlignment="1">
      <alignment horizontal="center" vertical="top" wrapText="1"/>
    </xf>
    <xf numFmtId="2" fontId="52" fillId="0" borderId="7" xfId="0" applyNumberFormat="1" applyFont="1" applyFill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33" fillId="0" borderId="34" xfId="0" applyFont="1" applyBorder="1" applyAlignment="1">
      <alignment horizontal="center" vertical="top" wrapText="1"/>
    </xf>
    <xf numFmtId="0" fontId="49" fillId="0" borderId="7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41" fillId="0" borderId="25" xfId="0" applyFont="1" applyBorder="1" applyAlignment="1">
      <alignment horizontal="center" vertical="top" wrapText="1"/>
    </xf>
    <xf numFmtId="2" fontId="34" fillId="0" borderId="28" xfId="0" applyNumberFormat="1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177" fontId="5" fillId="0" borderId="7" xfId="0" applyNumberFormat="1" applyFont="1" applyFill="1" applyBorder="1" applyAlignment="1">
      <alignment horizontal="center" vertical="top" wrapText="1"/>
    </xf>
    <xf numFmtId="2" fontId="37" fillId="0" borderId="5" xfId="0" applyNumberFormat="1" applyFont="1" applyFill="1" applyBorder="1" applyAlignment="1">
      <alignment horizontal="center" vertical="top" wrapText="1"/>
    </xf>
    <xf numFmtId="0" fontId="17" fillId="3" borderId="78" xfId="0" applyFont="1" applyFill="1" applyBorder="1" applyAlignment="1">
      <alignment horizontal="center" vertical="top" wrapText="1"/>
    </xf>
    <xf numFmtId="0" fontId="7" fillId="3" borderId="78" xfId="0" applyFont="1" applyFill="1" applyBorder="1" applyAlignment="1">
      <alignment horizontal="right" vertical="top" wrapText="1"/>
    </xf>
    <xf numFmtId="0" fontId="33" fillId="3" borderId="78" xfId="0" applyFont="1" applyFill="1" applyBorder="1" applyAlignment="1">
      <alignment horizontal="center" vertical="top" wrapText="1"/>
    </xf>
    <xf numFmtId="0" fontId="7" fillId="3" borderId="78" xfId="0" applyFont="1" applyFill="1" applyBorder="1" applyAlignment="1">
      <alignment horizontal="center" vertical="top" wrapText="1"/>
    </xf>
    <xf numFmtId="2" fontId="37" fillId="3" borderId="78" xfId="0" applyNumberFormat="1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177" fontId="7" fillId="0" borderId="34" xfId="0" applyNumberFormat="1" applyFont="1" applyBorder="1" applyAlignment="1">
      <alignment horizontal="center" vertical="top" wrapText="1"/>
    </xf>
    <xf numFmtId="0" fontId="42" fillId="0" borderId="34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31" fillId="0" borderId="1" xfId="0" applyFont="1" applyBorder="1" applyAlignment="1">
      <alignment horizontal="center" vertical="top" wrapText="1"/>
    </xf>
    <xf numFmtId="0" fontId="10" fillId="0" borderId="3" xfId="0" applyFont="1" applyBorder="1"/>
    <xf numFmtId="0" fontId="10" fillId="0" borderId="5" xfId="0" applyFont="1" applyBorder="1"/>
    <xf numFmtId="0" fontId="31" fillId="0" borderId="8" xfId="0" applyFont="1" applyBorder="1" applyAlignment="1">
      <alignment horizontal="center" vertical="top" wrapText="1"/>
    </xf>
    <xf numFmtId="0" fontId="10" fillId="0" borderId="79" xfId="0" applyFont="1" applyBorder="1"/>
    <xf numFmtId="0" fontId="10" fillId="0" borderId="2" xfId="0" applyFont="1" applyBorder="1"/>
    <xf numFmtId="0" fontId="10" fillId="0" borderId="17" xfId="0" applyFont="1" applyBorder="1"/>
    <xf numFmtId="0" fontId="10" fillId="0" borderId="9" xfId="0" applyFont="1" applyBorder="1"/>
    <xf numFmtId="0" fontId="10" fillId="0" borderId="6" xfId="0" applyFont="1" applyBorder="1"/>
    <xf numFmtId="0" fontId="31" fillId="0" borderId="17" xfId="0" applyFont="1" applyBorder="1" applyAlignment="1">
      <alignment horizontal="center" vertical="top" wrapText="1"/>
    </xf>
    <xf numFmtId="0" fontId="31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32" fillId="0" borderId="1" xfId="0" applyFont="1" applyBorder="1" applyAlignment="1">
      <alignment horizontal="center" vertical="top" wrapText="1"/>
    </xf>
    <xf numFmtId="0" fontId="36" fillId="0" borderId="3" xfId="0" applyFont="1" applyBorder="1"/>
    <xf numFmtId="0" fontId="36" fillId="0" borderId="5" xfId="0" applyFont="1" applyBorder="1"/>
    <xf numFmtId="0" fontId="32" fillId="0" borderId="8" xfId="0" applyFont="1" applyBorder="1" applyAlignment="1">
      <alignment horizontal="center" vertical="top" wrapText="1"/>
    </xf>
    <xf numFmtId="0" fontId="36" fillId="0" borderId="79" xfId="0" applyFont="1" applyBorder="1"/>
    <xf numFmtId="0" fontId="36" fillId="0" borderId="2" xfId="0" applyFont="1" applyBorder="1"/>
    <xf numFmtId="0" fontId="36" fillId="0" borderId="17" xfId="0" applyFont="1" applyBorder="1"/>
    <xf numFmtId="0" fontId="36" fillId="0" borderId="9" xfId="0" applyFont="1" applyBorder="1"/>
    <xf numFmtId="0" fontId="36" fillId="0" borderId="6" xfId="0" applyFont="1" applyBorder="1"/>
    <xf numFmtId="0" fontId="32" fillId="0" borderId="17" xfId="0" applyFont="1" applyBorder="1" applyAlignment="1">
      <alignment horizontal="center" vertical="top" wrapText="1"/>
    </xf>
    <xf numFmtId="0" fontId="32" fillId="0" borderId="5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6" fillId="0" borderId="3" xfId="0" applyFont="1" applyBorder="1"/>
    <xf numFmtId="0" fontId="26" fillId="0" borderId="5" xfId="0" applyFont="1" applyBorder="1"/>
    <xf numFmtId="0" fontId="21" fillId="0" borderId="8" xfId="0" applyFont="1" applyBorder="1" applyAlignment="1">
      <alignment horizontal="center" vertical="top" wrapText="1"/>
    </xf>
    <xf numFmtId="0" fontId="26" fillId="0" borderId="79" xfId="0" applyFont="1" applyBorder="1"/>
    <xf numFmtId="0" fontId="26" fillId="0" borderId="2" xfId="0" applyFont="1" applyBorder="1"/>
    <xf numFmtId="0" fontId="26" fillId="0" borderId="17" xfId="0" applyFont="1" applyBorder="1"/>
    <xf numFmtId="0" fontId="26" fillId="0" borderId="9" xfId="0" applyFont="1" applyBorder="1"/>
    <xf numFmtId="0" fontId="26" fillId="0" borderId="6" xfId="0" applyFont="1" applyBorder="1"/>
    <xf numFmtId="0" fontId="21" fillId="0" borderId="17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27" fillId="0" borderId="0" xfId="0" applyFont="1" applyBorder="1" applyAlignment="1">
      <alignment horizontal="left"/>
    </xf>
    <xf numFmtId="0" fontId="17" fillId="0" borderId="9" xfId="0" applyFont="1" applyBorder="1" applyAlignment="1">
      <alignment horizontal="center"/>
    </xf>
    <xf numFmtId="0" fontId="33" fillId="0" borderId="1" xfId="0" applyFont="1" applyBorder="1" applyAlignment="1">
      <alignment horizontal="center" vertical="top" wrapText="1"/>
    </xf>
    <xf numFmtId="0" fontId="48" fillId="0" borderId="3" xfId="0" applyFont="1" applyBorder="1"/>
    <xf numFmtId="0" fontId="48" fillId="0" borderId="5" xfId="0" applyFont="1" applyBorder="1"/>
    <xf numFmtId="0" fontId="33" fillId="0" borderId="8" xfId="0" applyFont="1" applyBorder="1" applyAlignment="1">
      <alignment horizontal="center" vertical="top" wrapText="1"/>
    </xf>
    <xf numFmtId="0" fontId="48" fillId="0" borderId="79" xfId="0" applyFont="1" applyBorder="1"/>
    <xf numFmtId="0" fontId="48" fillId="0" borderId="2" xfId="0" applyFont="1" applyBorder="1"/>
    <xf numFmtId="0" fontId="48" fillId="0" borderId="17" xfId="0" applyFont="1" applyBorder="1"/>
    <xf numFmtId="0" fontId="48" fillId="0" borderId="9" xfId="0" applyFont="1" applyBorder="1"/>
    <xf numFmtId="0" fontId="48" fillId="0" borderId="6" xfId="0" applyFont="1" applyBorder="1"/>
    <xf numFmtId="0" fontId="33" fillId="0" borderId="17" xfId="0" applyFont="1" applyBorder="1" applyAlignment="1">
      <alignment horizontal="center" vertical="top" wrapText="1"/>
    </xf>
    <xf numFmtId="0" fontId="33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3" xfId="0" applyFont="1" applyBorder="1"/>
    <xf numFmtId="0" fontId="4" fillId="0" borderId="5" xfId="0" applyFont="1" applyBorder="1"/>
    <xf numFmtId="0" fontId="5" fillId="0" borderId="8" xfId="0" applyFont="1" applyBorder="1" applyAlignment="1">
      <alignment horizontal="center" vertical="top" wrapText="1"/>
    </xf>
    <xf numFmtId="0" fontId="4" fillId="0" borderId="79" xfId="0" applyFont="1" applyBorder="1"/>
    <xf numFmtId="0" fontId="4" fillId="0" borderId="2" xfId="0" applyFont="1" applyBorder="1"/>
    <xf numFmtId="0" fontId="4" fillId="0" borderId="17" xfId="0" applyFont="1" applyBorder="1"/>
    <xf numFmtId="0" fontId="4" fillId="0" borderId="9" xfId="0" applyFont="1" applyBorder="1"/>
    <xf numFmtId="0" fontId="4" fillId="0" borderId="6" xfId="0" applyFont="1" applyBorder="1"/>
    <xf numFmtId="0" fontId="5" fillId="0" borderId="1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4" fontId="30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11.jpeg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3</xdr:row>
      <xdr:rowOff>276225</xdr:rowOff>
    </xdr:from>
    <xdr:to>
      <xdr:col>1</xdr:col>
      <xdr:colOff>1924050</xdr:colOff>
      <xdr:row>9</xdr:row>
      <xdr:rowOff>314325</xdr:rowOff>
    </xdr:to>
    <xdr:pic>
      <xdr:nvPicPr>
        <xdr:cNvPr id="677991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B924A703-87B2-4F0B-999E-396295249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76225"/>
          <a:ext cx="29622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46</xdr:row>
      <xdr:rowOff>57150</xdr:rowOff>
    </xdr:from>
    <xdr:to>
      <xdr:col>0</xdr:col>
      <xdr:colOff>1143000</xdr:colOff>
      <xdr:row>46</xdr:row>
      <xdr:rowOff>581025</xdr:rowOff>
    </xdr:to>
    <xdr:pic>
      <xdr:nvPicPr>
        <xdr:cNvPr id="677992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F73B5923-F690-419C-8F9F-C840F895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278600"/>
          <a:ext cx="952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4</xdr:row>
      <xdr:rowOff>180975</xdr:rowOff>
    </xdr:from>
    <xdr:to>
      <xdr:col>1</xdr:col>
      <xdr:colOff>2419350</xdr:colOff>
      <xdr:row>10</xdr:row>
      <xdr:rowOff>533400</xdr:rowOff>
    </xdr:to>
    <xdr:pic>
      <xdr:nvPicPr>
        <xdr:cNvPr id="664779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0F0FF0FF-4B8D-45D4-8D13-4903B585B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8150"/>
          <a:ext cx="28384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45</xdr:row>
      <xdr:rowOff>352425</xdr:rowOff>
    </xdr:from>
    <xdr:to>
      <xdr:col>0</xdr:col>
      <xdr:colOff>885825</xdr:colOff>
      <xdr:row>46</xdr:row>
      <xdr:rowOff>581025</xdr:rowOff>
    </xdr:to>
    <xdr:pic>
      <xdr:nvPicPr>
        <xdr:cNvPr id="664780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101B13CB-2E31-4935-A303-1286CF244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373600"/>
          <a:ext cx="8096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4</xdr:row>
      <xdr:rowOff>180975</xdr:rowOff>
    </xdr:from>
    <xdr:to>
      <xdr:col>1</xdr:col>
      <xdr:colOff>2419350</xdr:colOff>
      <xdr:row>10</xdr:row>
      <xdr:rowOff>533400</xdr:rowOff>
    </xdr:to>
    <xdr:pic>
      <xdr:nvPicPr>
        <xdr:cNvPr id="680037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702A7508-533D-45B8-BFE2-5B2B82E9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8150"/>
          <a:ext cx="28384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45</xdr:row>
      <xdr:rowOff>352425</xdr:rowOff>
    </xdr:from>
    <xdr:to>
      <xdr:col>0</xdr:col>
      <xdr:colOff>885825</xdr:colOff>
      <xdr:row>46</xdr:row>
      <xdr:rowOff>581025</xdr:rowOff>
    </xdr:to>
    <xdr:pic>
      <xdr:nvPicPr>
        <xdr:cNvPr id="680038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07E49387-4951-4481-9A4B-A479DC565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8478500"/>
          <a:ext cx="8096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4</xdr:row>
      <xdr:rowOff>180975</xdr:rowOff>
    </xdr:from>
    <xdr:to>
      <xdr:col>1</xdr:col>
      <xdr:colOff>2419350</xdr:colOff>
      <xdr:row>10</xdr:row>
      <xdr:rowOff>533400</xdr:rowOff>
    </xdr:to>
    <xdr:pic>
      <xdr:nvPicPr>
        <xdr:cNvPr id="616281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63154EB7-32AE-4F66-9D9E-63523C219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38150"/>
          <a:ext cx="28384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45</xdr:row>
      <xdr:rowOff>352425</xdr:rowOff>
    </xdr:from>
    <xdr:to>
      <xdr:col>0</xdr:col>
      <xdr:colOff>885825</xdr:colOff>
      <xdr:row>46</xdr:row>
      <xdr:rowOff>581025</xdr:rowOff>
    </xdr:to>
    <xdr:pic>
      <xdr:nvPicPr>
        <xdr:cNvPr id="616282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EDEC8783-87CB-40FD-AB60-E7C6A3EA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373600"/>
          <a:ext cx="8096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4</xdr:row>
      <xdr:rowOff>28575</xdr:rowOff>
    </xdr:from>
    <xdr:to>
      <xdr:col>1</xdr:col>
      <xdr:colOff>2371725</xdr:colOff>
      <xdr:row>10</xdr:row>
      <xdr:rowOff>76200</xdr:rowOff>
    </xdr:to>
    <xdr:pic>
      <xdr:nvPicPr>
        <xdr:cNvPr id="665803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839100D1-D9F8-4C44-883F-4C650589E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85750"/>
          <a:ext cx="28479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50</xdr:row>
      <xdr:rowOff>266700</xdr:rowOff>
    </xdr:from>
    <xdr:to>
      <xdr:col>0</xdr:col>
      <xdr:colOff>914400</xdr:colOff>
      <xdr:row>51</xdr:row>
      <xdr:rowOff>295275</xdr:rowOff>
    </xdr:to>
    <xdr:pic>
      <xdr:nvPicPr>
        <xdr:cNvPr id="665804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BAAB41FD-FD7D-44B8-95FC-C1F2CE517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9107150"/>
          <a:ext cx="8096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4</xdr:row>
      <xdr:rowOff>28575</xdr:rowOff>
    </xdr:from>
    <xdr:to>
      <xdr:col>1</xdr:col>
      <xdr:colOff>2371725</xdr:colOff>
      <xdr:row>10</xdr:row>
      <xdr:rowOff>76200</xdr:rowOff>
    </xdr:to>
    <xdr:pic>
      <xdr:nvPicPr>
        <xdr:cNvPr id="617306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16B9DA5C-811F-4E39-A30E-B532B17ED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85750"/>
          <a:ext cx="28479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50</xdr:row>
      <xdr:rowOff>266700</xdr:rowOff>
    </xdr:from>
    <xdr:to>
      <xdr:col>0</xdr:col>
      <xdr:colOff>914400</xdr:colOff>
      <xdr:row>51</xdr:row>
      <xdr:rowOff>295275</xdr:rowOff>
    </xdr:to>
    <xdr:pic>
      <xdr:nvPicPr>
        <xdr:cNvPr id="617307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9A5C4D6B-6B05-4631-9D84-7881B8356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9107150"/>
          <a:ext cx="8096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5</xdr:row>
      <xdr:rowOff>38100</xdr:rowOff>
    </xdr:from>
    <xdr:to>
      <xdr:col>1</xdr:col>
      <xdr:colOff>1819275</xdr:colOff>
      <xdr:row>10</xdr:row>
      <xdr:rowOff>76200</xdr:rowOff>
    </xdr:to>
    <xdr:pic>
      <xdr:nvPicPr>
        <xdr:cNvPr id="691213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36DF14A4-36E2-4FC2-87C0-A74489C6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619125"/>
          <a:ext cx="28479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47</xdr:row>
      <xdr:rowOff>9525</xdr:rowOff>
    </xdr:from>
    <xdr:to>
      <xdr:col>0</xdr:col>
      <xdr:colOff>962025</xdr:colOff>
      <xdr:row>47</xdr:row>
      <xdr:rowOff>619125</xdr:rowOff>
    </xdr:to>
    <xdr:pic>
      <xdr:nvPicPr>
        <xdr:cNvPr id="691214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62319607-0BE7-44A7-958E-B5CA6BD06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611725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47</xdr:row>
      <xdr:rowOff>9525</xdr:rowOff>
    </xdr:from>
    <xdr:to>
      <xdr:col>0</xdr:col>
      <xdr:colOff>962025</xdr:colOff>
      <xdr:row>47</xdr:row>
      <xdr:rowOff>619125</xdr:rowOff>
    </xdr:to>
    <xdr:pic>
      <xdr:nvPicPr>
        <xdr:cNvPr id="691215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A45473FD-CCB5-4E4B-A7B9-7AE5AB349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611725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5</xdr:row>
      <xdr:rowOff>38100</xdr:rowOff>
    </xdr:from>
    <xdr:to>
      <xdr:col>1</xdr:col>
      <xdr:colOff>1819275</xdr:colOff>
      <xdr:row>10</xdr:row>
      <xdr:rowOff>76200</xdr:rowOff>
    </xdr:to>
    <xdr:pic>
      <xdr:nvPicPr>
        <xdr:cNvPr id="684105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5DED419E-238D-43B0-97FF-B6CA539B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619125"/>
          <a:ext cx="28479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47</xdr:row>
      <xdr:rowOff>9525</xdr:rowOff>
    </xdr:from>
    <xdr:to>
      <xdr:col>0</xdr:col>
      <xdr:colOff>962025</xdr:colOff>
      <xdr:row>47</xdr:row>
      <xdr:rowOff>619125</xdr:rowOff>
    </xdr:to>
    <xdr:pic>
      <xdr:nvPicPr>
        <xdr:cNvPr id="684106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770A2D80-C99C-4C23-9A5D-B5AA659AC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611725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47</xdr:row>
      <xdr:rowOff>9525</xdr:rowOff>
    </xdr:from>
    <xdr:to>
      <xdr:col>0</xdr:col>
      <xdr:colOff>962025</xdr:colOff>
      <xdr:row>47</xdr:row>
      <xdr:rowOff>619125</xdr:rowOff>
    </xdr:to>
    <xdr:pic>
      <xdr:nvPicPr>
        <xdr:cNvPr id="684107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C9AF62F5-EE7E-4418-BF16-C9FA66B60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611725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5</xdr:row>
      <xdr:rowOff>38100</xdr:rowOff>
    </xdr:from>
    <xdr:to>
      <xdr:col>1</xdr:col>
      <xdr:colOff>1819275</xdr:colOff>
      <xdr:row>10</xdr:row>
      <xdr:rowOff>76200</xdr:rowOff>
    </xdr:to>
    <xdr:pic>
      <xdr:nvPicPr>
        <xdr:cNvPr id="641797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EF9685E4-ED35-489B-A755-98242B283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619125"/>
          <a:ext cx="28479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52</xdr:row>
      <xdr:rowOff>9525</xdr:rowOff>
    </xdr:from>
    <xdr:to>
      <xdr:col>0</xdr:col>
      <xdr:colOff>962025</xdr:colOff>
      <xdr:row>52</xdr:row>
      <xdr:rowOff>619125</xdr:rowOff>
    </xdr:to>
    <xdr:pic>
      <xdr:nvPicPr>
        <xdr:cNvPr id="641798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1372393C-1176-43AD-8996-AA7D400B7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126200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52</xdr:row>
      <xdr:rowOff>9525</xdr:rowOff>
    </xdr:from>
    <xdr:to>
      <xdr:col>0</xdr:col>
      <xdr:colOff>962025</xdr:colOff>
      <xdr:row>52</xdr:row>
      <xdr:rowOff>619125</xdr:rowOff>
    </xdr:to>
    <xdr:pic>
      <xdr:nvPicPr>
        <xdr:cNvPr id="641799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12A3B254-7552-4692-B4F9-3175CD9DF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126200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3</xdr:row>
      <xdr:rowOff>114300</xdr:rowOff>
    </xdr:from>
    <xdr:to>
      <xdr:col>1</xdr:col>
      <xdr:colOff>2371725</xdr:colOff>
      <xdr:row>9</xdr:row>
      <xdr:rowOff>285750</xdr:rowOff>
    </xdr:to>
    <xdr:pic>
      <xdr:nvPicPr>
        <xdr:cNvPr id="681061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049C9C22-1825-40D9-8BEF-E64F12B3C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14300"/>
          <a:ext cx="28479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49</xdr:row>
      <xdr:rowOff>9525</xdr:rowOff>
    </xdr:from>
    <xdr:to>
      <xdr:col>0</xdr:col>
      <xdr:colOff>962025</xdr:colOff>
      <xdr:row>49</xdr:row>
      <xdr:rowOff>619125</xdr:rowOff>
    </xdr:to>
    <xdr:pic>
      <xdr:nvPicPr>
        <xdr:cNvPr id="681062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7D2F1C99-CB12-4FEB-852F-AD4A0565A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69050"/>
          <a:ext cx="8096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3</xdr:row>
      <xdr:rowOff>114300</xdr:rowOff>
    </xdr:from>
    <xdr:to>
      <xdr:col>1</xdr:col>
      <xdr:colOff>2371725</xdr:colOff>
      <xdr:row>9</xdr:row>
      <xdr:rowOff>285750</xdr:rowOff>
    </xdr:to>
    <xdr:pic>
      <xdr:nvPicPr>
        <xdr:cNvPr id="618329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6C4EB67D-60E5-4379-8AD4-89B84C64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14300"/>
          <a:ext cx="28479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49</xdr:row>
      <xdr:rowOff>9525</xdr:rowOff>
    </xdr:from>
    <xdr:to>
      <xdr:col>0</xdr:col>
      <xdr:colOff>962025</xdr:colOff>
      <xdr:row>49</xdr:row>
      <xdr:rowOff>619125</xdr:rowOff>
    </xdr:to>
    <xdr:pic>
      <xdr:nvPicPr>
        <xdr:cNvPr id="618330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5A34D212-B338-414E-A800-D6644F12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69050"/>
          <a:ext cx="8096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3</xdr:row>
      <xdr:rowOff>276225</xdr:rowOff>
    </xdr:from>
    <xdr:to>
      <xdr:col>1</xdr:col>
      <xdr:colOff>1924050</xdr:colOff>
      <xdr:row>9</xdr:row>
      <xdr:rowOff>314325</xdr:rowOff>
    </xdr:to>
    <xdr:pic>
      <xdr:nvPicPr>
        <xdr:cNvPr id="690193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2E574BEC-077D-4BC8-A5F1-E5C27759B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76225"/>
          <a:ext cx="29622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46</xdr:row>
      <xdr:rowOff>57150</xdr:rowOff>
    </xdr:from>
    <xdr:to>
      <xdr:col>0</xdr:col>
      <xdr:colOff>1143000</xdr:colOff>
      <xdr:row>46</xdr:row>
      <xdr:rowOff>581025</xdr:rowOff>
    </xdr:to>
    <xdr:pic>
      <xdr:nvPicPr>
        <xdr:cNvPr id="690194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917ECFDB-106E-42F3-A0D6-13F42BC15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278600"/>
          <a:ext cx="952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4</xdr:row>
      <xdr:rowOff>66675</xdr:rowOff>
    </xdr:from>
    <xdr:to>
      <xdr:col>1</xdr:col>
      <xdr:colOff>2143125</xdr:colOff>
      <xdr:row>10</xdr:row>
      <xdr:rowOff>85725</xdr:rowOff>
    </xdr:to>
    <xdr:pic>
      <xdr:nvPicPr>
        <xdr:cNvPr id="608192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DD84193C-CC2B-48F7-968A-6A3E09139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323850"/>
          <a:ext cx="2847975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53</xdr:row>
      <xdr:rowOff>9525</xdr:rowOff>
    </xdr:from>
    <xdr:to>
      <xdr:col>0</xdr:col>
      <xdr:colOff>962025</xdr:colOff>
      <xdr:row>53</xdr:row>
      <xdr:rowOff>619125</xdr:rowOff>
    </xdr:to>
    <xdr:pic>
      <xdr:nvPicPr>
        <xdr:cNvPr id="608193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0B6A26CB-3A69-4746-9ECE-C4B59348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174075"/>
          <a:ext cx="8096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3</xdr:row>
      <xdr:rowOff>114300</xdr:rowOff>
    </xdr:from>
    <xdr:to>
      <xdr:col>1</xdr:col>
      <xdr:colOff>2371725</xdr:colOff>
      <xdr:row>9</xdr:row>
      <xdr:rowOff>285750</xdr:rowOff>
    </xdr:to>
    <xdr:pic>
      <xdr:nvPicPr>
        <xdr:cNvPr id="682083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A03AD35F-0DE2-46D9-BB0B-8A49E917F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14300"/>
          <a:ext cx="28479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51</xdr:row>
      <xdr:rowOff>9525</xdr:rowOff>
    </xdr:from>
    <xdr:to>
      <xdr:col>0</xdr:col>
      <xdr:colOff>962025</xdr:colOff>
      <xdr:row>51</xdr:row>
      <xdr:rowOff>619125</xdr:rowOff>
    </xdr:to>
    <xdr:pic>
      <xdr:nvPicPr>
        <xdr:cNvPr id="682084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D84089B0-5AC0-4039-9EF2-7F3DDD78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02375"/>
          <a:ext cx="8096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3</xdr:row>
      <xdr:rowOff>114300</xdr:rowOff>
    </xdr:from>
    <xdr:to>
      <xdr:col>1</xdr:col>
      <xdr:colOff>2371725</xdr:colOff>
      <xdr:row>9</xdr:row>
      <xdr:rowOff>285750</xdr:rowOff>
    </xdr:to>
    <xdr:pic>
      <xdr:nvPicPr>
        <xdr:cNvPr id="670865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BB75AA46-2B03-4648-95E0-AB00B63B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14300"/>
          <a:ext cx="28479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51</xdr:row>
      <xdr:rowOff>9525</xdr:rowOff>
    </xdr:from>
    <xdr:to>
      <xdr:col>0</xdr:col>
      <xdr:colOff>962025</xdr:colOff>
      <xdr:row>51</xdr:row>
      <xdr:rowOff>619125</xdr:rowOff>
    </xdr:to>
    <xdr:pic>
      <xdr:nvPicPr>
        <xdr:cNvPr id="670866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76CF2232-7228-4B77-84A5-1C113066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02375"/>
          <a:ext cx="8096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238125</xdr:rowOff>
    </xdr:from>
    <xdr:to>
      <xdr:col>1</xdr:col>
      <xdr:colOff>1638300</xdr:colOff>
      <xdr:row>10</xdr:row>
      <xdr:rowOff>542925</xdr:rowOff>
    </xdr:to>
    <xdr:pic>
      <xdr:nvPicPr>
        <xdr:cNvPr id="658857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C8B32D41-0776-4AA9-B4AB-4D35DA87F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2847975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52</xdr:row>
      <xdr:rowOff>9525</xdr:rowOff>
    </xdr:from>
    <xdr:to>
      <xdr:col>0</xdr:col>
      <xdr:colOff>962025</xdr:colOff>
      <xdr:row>52</xdr:row>
      <xdr:rowOff>619125</xdr:rowOff>
    </xdr:to>
    <xdr:pic>
      <xdr:nvPicPr>
        <xdr:cNvPr id="658858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27BE89A6-9848-488D-9A72-B87AD441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792950"/>
          <a:ext cx="8096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4</xdr:row>
      <xdr:rowOff>152400</xdr:rowOff>
    </xdr:from>
    <xdr:to>
      <xdr:col>1</xdr:col>
      <xdr:colOff>2990850</xdr:colOff>
      <xdr:row>9</xdr:row>
      <xdr:rowOff>342900</xdr:rowOff>
    </xdr:to>
    <xdr:pic>
      <xdr:nvPicPr>
        <xdr:cNvPr id="660820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75C2EF22-1B64-4D80-8247-61ECA3CA7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09575"/>
          <a:ext cx="28479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55</xdr:row>
      <xdr:rowOff>9525</xdr:rowOff>
    </xdr:from>
    <xdr:to>
      <xdr:col>0</xdr:col>
      <xdr:colOff>962025</xdr:colOff>
      <xdr:row>55</xdr:row>
      <xdr:rowOff>619125</xdr:rowOff>
    </xdr:to>
    <xdr:pic>
      <xdr:nvPicPr>
        <xdr:cNvPr id="660821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B4BFD4F1-1A40-421E-9C40-E8F7D8BC0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345400"/>
          <a:ext cx="8096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4</xdr:row>
      <xdr:rowOff>171450</xdr:rowOff>
    </xdr:from>
    <xdr:to>
      <xdr:col>1</xdr:col>
      <xdr:colOff>2466975</xdr:colOff>
      <xdr:row>10</xdr:row>
      <xdr:rowOff>190500</xdr:rowOff>
    </xdr:to>
    <xdr:pic>
      <xdr:nvPicPr>
        <xdr:cNvPr id="666827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F5218810-F797-44DC-BFE1-FEC515C93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28625"/>
          <a:ext cx="2847975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44</xdr:row>
      <xdr:rowOff>390525</xdr:rowOff>
    </xdr:from>
    <xdr:to>
      <xdr:col>0</xdr:col>
      <xdr:colOff>962025</xdr:colOff>
      <xdr:row>45</xdr:row>
      <xdr:rowOff>438150</xdr:rowOff>
    </xdr:to>
    <xdr:pic>
      <xdr:nvPicPr>
        <xdr:cNvPr id="666828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9265BE35-7A5B-455B-9AFA-C1E61BE53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792950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4</xdr:row>
      <xdr:rowOff>171450</xdr:rowOff>
    </xdr:from>
    <xdr:to>
      <xdr:col>1</xdr:col>
      <xdr:colOff>2466975</xdr:colOff>
      <xdr:row>10</xdr:row>
      <xdr:rowOff>190500</xdr:rowOff>
    </xdr:to>
    <xdr:pic>
      <xdr:nvPicPr>
        <xdr:cNvPr id="685091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7A6EEA48-6FFC-4202-BDB5-F67E3E3D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28625"/>
          <a:ext cx="2847975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44</xdr:row>
      <xdr:rowOff>390525</xdr:rowOff>
    </xdr:from>
    <xdr:to>
      <xdr:col>0</xdr:col>
      <xdr:colOff>962025</xdr:colOff>
      <xdr:row>45</xdr:row>
      <xdr:rowOff>438150</xdr:rowOff>
    </xdr:to>
    <xdr:pic>
      <xdr:nvPicPr>
        <xdr:cNvPr id="685092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060C2CE1-FD19-45BA-B3A1-8CDAC363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497675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4</xdr:row>
      <xdr:rowOff>171450</xdr:rowOff>
    </xdr:from>
    <xdr:to>
      <xdr:col>1</xdr:col>
      <xdr:colOff>2466975</xdr:colOff>
      <xdr:row>10</xdr:row>
      <xdr:rowOff>190500</xdr:rowOff>
    </xdr:to>
    <xdr:pic>
      <xdr:nvPicPr>
        <xdr:cNvPr id="686115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C1B10EA0-A04D-48E2-88C1-33674F627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28625"/>
          <a:ext cx="2847975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44</xdr:row>
      <xdr:rowOff>390525</xdr:rowOff>
    </xdr:from>
    <xdr:to>
      <xdr:col>0</xdr:col>
      <xdr:colOff>962025</xdr:colOff>
      <xdr:row>45</xdr:row>
      <xdr:rowOff>438150</xdr:rowOff>
    </xdr:to>
    <xdr:pic>
      <xdr:nvPicPr>
        <xdr:cNvPr id="686116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F8D11C5A-E7A2-4E8A-B21D-0279A278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497675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4</xdr:row>
      <xdr:rowOff>171450</xdr:rowOff>
    </xdr:from>
    <xdr:to>
      <xdr:col>1</xdr:col>
      <xdr:colOff>2466975</xdr:colOff>
      <xdr:row>10</xdr:row>
      <xdr:rowOff>190500</xdr:rowOff>
    </xdr:to>
    <xdr:pic>
      <xdr:nvPicPr>
        <xdr:cNvPr id="615273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EAF4BAE5-95AA-469E-9A54-C0636BC7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28625"/>
          <a:ext cx="2847975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44</xdr:row>
      <xdr:rowOff>390525</xdr:rowOff>
    </xdr:from>
    <xdr:to>
      <xdr:col>0</xdr:col>
      <xdr:colOff>962025</xdr:colOff>
      <xdr:row>45</xdr:row>
      <xdr:rowOff>438150</xdr:rowOff>
    </xdr:to>
    <xdr:pic>
      <xdr:nvPicPr>
        <xdr:cNvPr id="615274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1B7247BD-162A-40FC-90A4-AE432473F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497675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3</xdr:row>
      <xdr:rowOff>114300</xdr:rowOff>
    </xdr:from>
    <xdr:to>
      <xdr:col>1</xdr:col>
      <xdr:colOff>2438400</xdr:colOff>
      <xdr:row>9</xdr:row>
      <xdr:rowOff>47625</xdr:rowOff>
    </xdr:to>
    <xdr:pic>
      <xdr:nvPicPr>
        <xdr:cNvPr id="667952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A4387DEE-10B9-4EEA-85AC-E82B616D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14300"/>
          <a:ext cx="28479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49</xdr:row>
      <xdr:rowOff>9525</xdr:rowOff>
    </xdr:from>
    <xdr:to>
      <xdr:col>0</xdr:col>
      <xdr:colOff>962025</xdr:colOff>
      <xdr:row>49</xdr:row>
      <xdr:rowOff>619125</xdr:rowOff>
    </xdr:to>
    <xdr:pic>
      <xdr:nvPicPr>
        <xdr:cNvPr id="667953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78DB9D96-7687-4C45-ADC9-B5ADE8CF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707350"/>
          <a:ext cx="809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638175</xdr:colOff>
      <xdr:row>30</xdr:row>
      <xdr:rowOff>0</xdr:rowOff>
    </xdr:from>
    <xdr:to>
      <xdr:col>2</xdr:col>
      <xdr:colOff>762000</xdr:colOff>
      <xdr:row>30</xdr:row>
      <xdr:rowOff>342900</xdr:rowOff>
    </xdr:to>
    <xdr:sp macro="" textlink="">
      <xdr:nvSpPr>
        <xdr:cNvPr id="667954" name="Text Box 27">
          <a:extLst>
            <a:ext uri="{FF2B5EF4-FFF2-40B4-BE49-F238E27FC236}">
              <a16:creationId xmlns:a16="http://schemas.microsoft.com/office/drawing/2014/main" id="{8C8383F7-24D7-4BAB-8880-6D4BB464BCD8}"/>
            </a:ext>
          </a:extLst>
        </xdr:cNvPr>
        <xdr:cNvSpPr txBox="1">
          <a:spLocks noChangeArrowheads="1"/>
        </xdr:cNvSpPr>
      </xdr:nvSpPr>
      <xdr:spPr bwMode="auto">
        <a:xfrm>
          <a:off x="8058150" y="11115675"/>
          <a:ext cx="1238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3</xdr:row>
      <xdr:rowOff>276225</xdr:rowOff>
    </xdr:from>
    <xdr:to>
      <xdr:col>1</xdr:col>
      <xdr:colOff>1924050</xdr:colOff>
      <xdr:row>9</xdr:row>
      <xdr:rowOff>314325</xdr:rowOff>
    </xdr:to>
    <xdr:pic>
      <xdr:nvPicPr>
        <xdr:cNvPr id="620363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B4C4F1DF-4DF1-4921-A1E8-454FBC48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76225"/>
          <a:ext cx="29622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46</xdr:row>
      <xdr:rowOff>57150</xdr:rowOff>
    </xdr:from>
    <xdr:to>
      <xdr:col>0</xdr:col>
      <xdr:colOff>1143000</xdr:colOff>
      <xdr:row>46</xdr:row>
      <xdr:rowOff>581025</xdr:rowOff>
    </xdr:to>
    <xdr:pic>
      <xdr:nvPicPr>
        <xdr:cNvPr id="620364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3EA3B124-B58E-459E-81B3-268E5A1FB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0678775"/>
          <a:ext cx="952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3</xdr:row>
      <xdr:rowOff>114300</xdr:rowOff>
    </xdr:from>
    <xdr:to>
      <xdr:col>1</xdr:col>
      <xdr:colOff>2438400</xdr:colOff>
      <xdr:row>9</xdr:row>
      <xdr:rowOff>47625</xdr:rowOff>
    </xdr:to>
    <xdr:pic>
      <xdr:nvPicPr>
        <xdr:cNvPr id="639773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BABEA095-47F5-4E3F-8EAF-3C126D065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14300"/>
          <a:ext cx="28479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49</xdr:row>
      <xdr:rowOff>9525</xdr:rowOff>
    </xdr:from>
    <xdr:to>
      <xdr:col>0</xdr:col>
      <xdr:colOff>962025</xdr:colOff>
      <xdr:row>49</xdr:row>
      <xdr:rowOff>619125</xdr:rowOff>
    </xdr:to>
    <xdr:pic>
      <xdr:nvPicPr>
        <xdr:cNvPr id="639774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55EA35FA-52DF-4C98-811C-B7400890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516850"/>
          <a:ext cx="809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638175</xdr:colOff>
      <xdr:row>30</xdr:row>
      <xdr:rowOff>0</xdr:rowOff>
    </xdr:from>
    <xdr:to>
      <xdr:col>2</xdr:col>
      <xdr:colOff>762000</xdr:colOff>
      <xdr:row>30</xdr:row>
      <xdr:rowOff>342900</xdr:rowOff>
    </xdr:to>
    <xdr:sp macro="" textlink="">
      <xdr:nvSpPr>
        <xdr:cNvPr id="639775" name="Text Box 27">
          <a:extLst>
            <a:ext uri="{FF2B5EF4-FFF2-40B4-BE49-F238E27FC236}">
              <a16:creationId xmlns:a16="http://schemas.microsoft.com/office/drawing/2014/main" id="{B761033C-B85B-4364-8CBB-13DDC5A11EEC}"/>
            </a:ext>
          </a:extLst>
        </xdr:cNvPr>
        <xdr:cNvSpPr txBox="1">
          <a:spLocks noChangeArrowheads="1"/>
        </xdr:cNvSpPr>
      </xdr:nvSpPr>
      <xdr:spPr bwMode="auto">
        <a:xfrm>
          <a:off x="8058150" y="11115675"/>
          <a:ext cx="1238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4</xdr:row>
      <xdr:rowOff>28575</xdr:rowOff>
    </xdr:from>
    <xdr:to>
      <xdr:col>1</xdr:col>
      <xdr:colOff>2305050</xdr:colOff>
      <xdr:row>10</xdr:row>
      <xdr:rowOff>57150</xdr:rowOff>
    </xdr:to>
    <xdr:pic>
      <xdr:nvPicPr>
        <xdr:cNvPr id="687137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62ED3888-7DF0-461A-9980-B66C5FB5A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85750"/>
          <a:ext cx="2847975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47</xdr:row>
      <xdr:rowOff>9525</xdr:rowOff>
    </xdr:from>
    <xdr:to>
      <xdr:col>0</xdr:col>
      <xdr:colOff>962025</xdr:colOff>
      <xdr:row>47</xdr:row>
      <xdr:rowOff>619125</xdr:rowOff>
    </xdr:to>
    <xdr:pic>
      <xdr:nvPicPr>
        <xdr:cNvPr id="687138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73D8CE08-FE32-4EC4-BDFD-B615D8607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268950"/>
          <a:ext cx="8096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4</xdr:row>
      <xdr:rowOff>28575</xdr:rowOff>
    </xdr:from>
    <xdr:to>
      <xdr:col>1</xdr:col>
      <xdr:colOff>2305050</xdr:colOff>
      <xdr:row>10</xdr:row>
      <xdr:rowOff>57150</xdr:rowOff>
    </xdr:to>
    <xdr:pic>
      <xdr:nvPicPr>
        <xdr:cNvPr id="611186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A7CC4AC9-AA7D-480E-900F-E398AF41B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85750"/>
          <a:ext cx="2847975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47</xdr:row>
      <xdr:rowOff>9525</xdr:rowOff>
    </xdr:from>
    <xdr:to>
      <xdr:col>0</xdr:col>
      <xdr:colOff>962025</xdr:colOff>
      <xdr:row>47</xdr:row>
      <xdr:rowOff>619125</xdr:rowOff>
    </xdr:to>
    <xdr:pic>
      <xdr:nvPicPr>
        <xdr:cNvPr id="611187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A598012B-F23B-4BB5-B640-2FF18F6F7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268950"/>
          <a:ext cx="8096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1</xdr:col>
      <xdr:colOff>2038350</xdr:colOff>
      <xdr:row>8</xdr:row>
      <xdr:rowOff>447675</xdr:rowOff>
    </xdr:to>
    <xdr:pic>
      <xdr:nvPicPr>
        <xdr:cNvPr id="669076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D477AF17-6D10-4C82-AE99-D8895A8D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28479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52</xdr:row>
      <xdr:rowOff>9525</xdr:rowOff>
    </xdr:from>
    <xdr:to>
      <xdr:col>0</xdr:col>
      <xdr:colOff>962025</xdr:colOff>
      <xdr:row>52</xdr:row>
      <xdr:rowOff>619125</xdr:rowOff>
    </xdr:to>
    <xdr:pic>
      <xdr:nvPicPr>
        <xdr:cNvPr id="669077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B9FF2C9B-B974-4120-9E4B-896477E89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21425"/>
          <a:ext cx="8096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52</xdr:row>
      <xdr:rowOff>9525</xdr:rowOff>
    </xdr:from>
    <xdr:to>
      <xdr:col>0</xdr:col>
      <xdr:colOff>962025</xdr:colOff>
      <xdr:row>52</xdr:row>
      <xdr:rowOff>619125</xdr:rowOff>
    </xdr:to>
    <xdr:pic>
      <xdr:nvPicPr>
        <xdr:cNvPr id="669078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ABC01201-FF15-4D32-B706-56ACF1416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21425"/>
          <a:ext cx="8096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53</xdr:row>
      <xdr:rowOff>0</xdr:rowOff>
    </xdr:from>
    <xdr:to>
      <xdr:col>0</xdr:col>
      <xdr:colOff>962025</xdr:colOff>
      <xdr:row>53</xdr:row>
      <xdr:rowOff>0</xdr:rowOff>
    </xdr:to>
    <xdr:pic>
      <xdr:nvPicPr>
        <xdr:cNvPr id="669079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C67E887F-8619-423C-A22E-25D4C952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383375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847725</xdr:colOff>
      <xdr:row>3</xdr:row>
      <xdr:rowOff>190500</xdr:rowOff>
    </xdr:from>
    <xdr:to>
      <xdr:col>1</xdr:col>
      <xdr:colOff>2533650</xdr:colOff>
      <xdr:row>10</xdr:row>
      <xdr:rowOff>0</xdr:rowOff>
    </xdr:to>
    <xdr:pic>
      <xdr:nvPicPr>
        <xdr:cNvPr id="683107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0DBB9FCF-DC0D-4CB5-B32C-8BBF2712D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90500"/>
          <a:ext cx="28479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46</xdr:row>
      <xdr:rowOff>314325</xdr:rowOff>
    </xdr:from>
    <xdr:to>
      <xdr:col>0</xdr:col>
      <xdr:colOff>838200</xdr:colOff>
      <xdr:row>47</xdr:row>
      <xdr:rowOff>342900</xdr:rowOff>
    </xdr:to>
    <xdr:pic>
      <xdr:nvPicPr>
        <xdr:cNvPr id="683108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E3E43204-8D07-4528-B7F8-10EE1FC9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7907000"/>
          <a:ext cx="8096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847725</xdr:colOff>
      <xdr:row>3</xdr:row>
      <xdr:rowOff>190500</xdr:rowOff>
    </xdr:from>
    <xdr:to>
      <xdr:col>1</xdr:col>
      <xdr:colOff>2533650</xdr:colOff>
      <xdr:row>10</xdr:row>
      <xdr:rowOff>0</xdr:rowOff>
    </xdr:to>
    <xdr:pic>
      <xdr:nvPicPr>
        <xdr:cNvPr id="676969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4F8D797F-522A-493A-A3D5-89826BC7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90500"/>
          <a:ext cx="28479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46</xdr:row>
      <xdr:rowOff>314325</xdr:rowOff>
    </xdr:from>
    <xdr:to>
      <xdr:col>0</xdr:col>
      <xdr:colOff>838200</xdr:colOff>
      <xdr:row>47</xdr:row>
      <xdr:rowOff>342900</xdr:rowOff>
    </xdr:to>
    <xdr:pic>
      <xdr:nvPicPr>
        <xdr:cNvPr id="676970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3AD96D8A-B9E3-459C-85E6-1BF32600F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7907000"/>
          <a:ext cx="8096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847725</xdr:colOff>
      <xdr:row>3</xdr:row>
      <xdr:rowOff>190500</xdr:rowOff>
    </xdr:from>
    <xdr:to>
      <xdr:col>1</xdr:col>
      <xdr:colOff>2533650</xdr:colOff>
      <xdr:row>9</xdr:row>
      <xdr:rowOff>361950</xdr:rowOff>
    </xdr:to>
    <xdr:pic>
      <xdr:nvPicPr>
        <xdr:cNvPr id="646645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C61B7E96-9D26-4AD0-A697-6E32439B2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90500"/>
          <a:ext cx="28479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46</xdr:row>
      <xdr:rowOff>314325</xdr:rowOff>
    </xdr:from>
    <xdr:to>
      <xdr:col>0</xdr:col>
      <xdr:colOff>838200</xdr:colOff>
      <xdr:row>47</xdr:row>
      <xdr:rowOff>342900</xdr:rowOff>
    </xdr:to>
    <xdr:pic>
      <xdr:nvPicPr>
        <xdr:cNvPr id="646646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6C788D5D-0C62-4C29-8B94-2750B97A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7907000"/>
          <a:ext cx="8096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5</xdr:row>
      <xdr:rowOff>38100</xdr:rowOff>
    </xdr:from>
    <xdr:to>
      <xdr:col>1</xdr:col>
      <xdr:colOff>2228850</xdr:colOff>
      <xdr:row>10</xdr:row>
      <xdr:rowOff>361950</xdr:rowOff>
    </xdr:to>
    <xdr:pic>
      <xdr:nvPicPr>
        <xdr:cNvPr id="674283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AA1B89DC-C74C-403D-9163-37D95ADAE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600075"/>
          <a:ext cx="28479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52</xdr:row>
      <xdr:rowOff>9525</xdr:rowOff>
    </xdr:from>
    <xdr:to>
      <xdr:col>0</xdr:col>
      <xdr:colOff>838200</xdr:colOff>
      <xdr:row>53</xdr:row>
      <xdr:rowOff>9525</xdr:rowOff>
    </xdr:to>
    <xdr:pic>
      <xdr:nvPicPr>
        <xdr:cNvPr id="674284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F2EDC1A4-B115-4DB0-9B55-71E24803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1202650"/>
          <a:ext cx="809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52</xdr:row>
      <xdr:rowOff>9525</xdr:rowOff>
    </xdr:from>
    <xdr:to>
      <xdr:col>0</xdr:col>
      <xdr:colOff>838200</xdr:colOff>
      <xdr:row>53</xdr:row>
      <xdr:rowOff>9525</xdr:rowOff>
    </xdr:to>
    <xdr:pic>
      <xdr:nvPicPr>
        <xdr:cNvPr id="674285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9C7FB0B1-B3E9-42B6-8A6E-B44064D61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1202650"/>
          <a:ext cx="809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52</xdr:row>
      <xdr:rowOff>9525</xdr:rowOff>
    </xdr:from>
    <xdr:to>
      <xdr:col>0</xdr:col>
      <xdr:colOff>838200</xdr:colOff>
      <xdr:row>53</xdr:row>
      <xdr:rowOff>9525</xdr:rowOff>
    </xdr:to>
    <xdr:pic>
      <xdr:nvPicPr>
        <xdr:cNvPr id="674286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B5BEB580-CE56-45CB-90F4-B305D57C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1202650"/>
          <a:ext cx="809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52</xdr:row>
      <xdr:rowOff>9525</xdr:rowOff>
    </xdr:from>
    <xdr:to>
      <xdr:col>0</xdr:col>
      <xdr:colOff>838200</xdr:colOff>
      <xdr:row>53</xdr:row>
      <xdr:rowOff>9525</xdr:rowOff>
    </xdr:to>
    <xdr:pic>
      <xdr:nvPicPr>
        <xdr:cNvPr id="674287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A43F48EE-4329-4C72-92E4-E6E503783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1202650"/>
          <a:ext cx="809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52</xdr:row>
      <xdr:rowOff>9525</xdr:rowOff>
    </xdr:from>
    <xdr:to>
      <xdr:col>0</xdr:col>
      <xdr:colOff>838200</xdr:colOff>
      <xdr:row>53</xdr:row>
      <xdr:rowOff>9525</xdr:rowOff>
    </xdr:to>
    <xdr:pic>
      <xdr:nvPicPr>
        <xdr:cNvPr id="674288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B3863DD5-C9A5-4D7A-880B-98C368E39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1202650"/>
          <a:ext cx="809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52</xdr:row>
      <xdr:rowOff>9525</xdr:rowOff>
    </xdr:from>
    <xdr:to>
      <xdr:col>0</xdr:col>
      <xdr:colOff>838200</xdr:colOff>
      <xdr:row>53</xdr:row>
      <xdr:rowOff>9525</xdr:rowOff>
    </xdr:to>
    <xdr:pic>
      <xdr:nvPicPr>
        <xdr:cNvPr id="674289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0A85C498-3ACD-48CF-92AE-AA9D5905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1202650"/>
          <a:ext cx="809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52</xdr:row>
      <xdr:rowOff>9525</xdr:rowOff>
    </xdr:from>
    <xdr:to>
      <xdr:col>0</xdr:col>
      <xdr:colOff>838200</xdr:colOff>
      <xdr:row>53</xdr:row>
      <xdr:rowOff>9525</xdr:rowOff>
    </xdr:to>
    <xdr:pic>
      <xdr:nvPicPr>
        <xdr:cNvPr id="674290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2033B1A8-1E7A-4658-BBC7-AE661F9A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1202650"/>
          <a:ext cx="809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52</xdr:row>
      <xdr:rowOff>9525</xdr:rowOff>
    </xdr:from>
    <xdr:to>
      <xdr:col>0</xdr:col>
      <xdr:colOff>838200</xdr:colOff>
      <xdr:row>53</xdr:row>
      <xdr:rowOff>9525</xdr:rowOff>
    </xdr:to>
    <xdr:pic>
      <xdr:nvPicPr>
        <xdr:cNvPr id="674291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438655ED-E365-4FEC-B391-CF2BA20B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1202650"/>
          <a:ext cx="809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5</xdr:row>
      <xdr:rowOff>38100</xdr:rowOff>
    </xdr:from>
    <xdr:to>
      <xdr:col>1</xdr:col>
      <xdr:colOff>2009775</xdr:colOff>
      <xdr:row>10</xdr:row>
      <xdr:rowOff>76200</xdr:rowOff>
    </xdr:to>
    <xdr:pic>
      <xdr:nvPicPr>
        <xdr:cNvPr id="688153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A13BC63B-3E67-4678-AFB1-6BB4CE922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19125"/>
          <a:ext cx="28479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238125</xdr:rowOff>
    </xdr:from>
    <xdr:to>
      <xdr:col>0</xdr:col>
      <xdr:colOff>809625</xdr:colOff>
      <xdr:row>48</xdr:row>
      <xdr:rowOff>466725</xdr:rowOff>
    </xdr:to>
    <xdr:pic>
      <xdr:nvPicPr>
        <xdr:cNvPr id="688154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DA5236D2-8BBD-4DC2-8C3D-35F38FF94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88175"/>
          <a:ext cx="8096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5</xdr:row>
      <xdr:rowOff>38100</xdr:rowOff>
    </xdr:from>
    <xdr:to>
      <xdr:col>1</xdr:col>
      <xdr:colOff>2009775</xdr:colOff>
      <xdr:row>10</xdr:row>
      <xdr:rowOff>76200</xdr:rowOff>
    </xdr:to>
    <xdr:pic>
      <xdr:nvPicPr>
        <xdr:cNvPr id="612209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1003D3CF-3C42-46ED-99A7-C1EAA4C58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19125"/>
          <a:ext cx="28479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238125</xdr:rowOff>
    </xdr:from>
    <xdr:to>
      <xdr:col>0</xdr:col>
      <xdr:colOff>809625</xdr:colOff>
      <xdr:row>48</xdr:row>
      <xdr:rowOff>466725</xdr:rowOff>
    </xdr:to>
    <xdr:pic>
      <xdr:nvPicPr>
        <xdr:cNvPr id="612210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478E1A5E-8F09-4BC0-9ACF-265DAFB6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88175"/>
          <a:ext cx="8096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8</xdr:row>
      <xdr:rowOff>180975</xdr:rowOff>
    </xdr:from>
    <xdr:to>
      <xdr:col>1</xdr:col>
      <xdr:colOff>2428875</xdr:colOff>
      <xdr:row>13</xdr:row>
      <xdr:rowOff>409575</xdr:rowOff>
    </xdr:to>
    <xdr:pic>
      <xdr:nvPicPr>
        <xdr:cNvPr id="621387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0F2C41DA-68D2-42F8-8FD5-0047C726A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514475"/>
          <a:ext cx="3457575" cy="230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419100</xdr:colOff>
      <xdr:row>55</xdr:row>
      <xdr:rowOff>409575</xdr:rowOff>
    </xdr:from>
    <xdr:to>
      <xdr:col>0</xdr:col>
      <xdr:colOff>1000125</xdr:colOff>
      <xdr:row>56</xdr:row>
      <xdr:rowOff>371475</xdr:rowOff>
    </xdr:to>
    <xdr:pic>
      <xdr:nvPicPr>
        <xdr:cNvPr id="621388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CB03E418-3AC1-4E90-8FA6-3ACE5C4F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2040850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5</xdr:row>
      <xdr:rowOff>0</xdr:rowOff>
    </xdr:from>
    <xdr:to>
      <xdr:col>1</xdr:col>
      <xdr:colOff>2038350</xdr:colOff>
      <xdr:row>10</xdr:row>
      <xdr:rowOff>333375</xdr:rowOff>
    </xdr:to>
    <xdr:pic>
      <xdr:nvPicPr>
        <xdr:cNvPr id="613234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14078362-9722-446B-A6DD-4CDE4EF14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81025"/>
          <a:ext cx="2847975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52</xdr:row>
      <xdr:rowOff>28575</xdr:rowOff>
    </xdr:from>
    <xdr:to>
      <xdr:col>0</xdr:col>
      <xdr:colOff>933450</xdr:colOff>
      <xdr:row>53</xdr:row>
      <xdr:rowOff>28575</xdr:rowOff>
    </xdr:to>
    <xdr:pic>
      <xdr:nvPicPr>
        <xdr:cNvPr id="613235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DA2811ED-D292-4463-A076-5A46F5AC6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0307300"/>
          <a:ext cx="8096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5</xdr:row>
      <xdr:rowOff>38100</xdr:rowOff>
    </xdr:from>
    <xdr:to>
      <xdr:col>1</xdr:col>
      <xdr:colOff>2009775</xdr:colOff>
      <xdr:row>10</xdr:row>
      <xdr:rowOff>76200</xdr:rowOff>
    </xdr:to>
    <xdr:pic>
      <xdr:nvPicPr>
        <xdr:cNvPr id="689173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4B31DC05-B97E-4BB7-A8B7-B40090C17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19125"/>
          <a:ext cx="28479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238125</xdr:rowOff>
    </xdr:from>
    <xdr:to>
      <xdr:col>0</xdr:col>
      <xdr:colOff>809625</xdr:colOff>
      <xdr:row>48</xdr:row>
      <xdr:rowOff>466725</xdr:rowOff>
    </xdr:to>
    <xdr:pic>
      <xdr:nvPicPr>
        <xdr:cNvPr id="689174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4715033C-8D33-44A0-BAD7-079E678B0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35775"/>
          <a:ext cx="8096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5</xdr:row>
      <xdr:rowOff>38100</xdr:rowOff>
    </xdr:from>
    <xdr:to>
      <xdr:col>1</xdr:col>
      <xdr:colOff>2009775</xdr:colOff>
      <xdr:row>10</xdr:row>
      <xdr:rowOff>76200</xdr:rowOff>
    </xdr:to>
    <xdr:pic>
      <xdr:nvPicPr>
        <xdr:cNvPr id="671865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FB3A0FDF-4752-4FD0-BD37-72BA1B73B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19125"/>
          <a:ext cx="28479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238125</xdr:rowOff>
    </xdr:from>
    <xdr:to>
      <xdr:col>0</xdr:col>
      <xdr:colOff>809625</xdr:colOff>
      <xdr:row>48</xdr:row>
      <xdr:rowOff>466725</xdr:rowOff>
    </xdr:to>
    <xdr:pic>
      <xdr:nvPicPr>
        <xdr:cNvPr id="671866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D0FEF1A4-A277-4777-A58C-82FCDB157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35775"/>
          <a:ext cx="8096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4</xdr:row>
      <xdr:rowOff>0</xdr:rowOff>
    </xdr:from>
    <xdr:to>
      <xdr:col>1</xdr:col>
      <xdr:colOff>2114550</xdr:colOff>
      <xdr:row>9</xdr:row>
      <xdr:rowOff>381000</xdr:rowOff>
    </xdr:to>
    <xdr:pic>
      <xdr:nvPicPr>
        <xdr:cNvPr id="662733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8097FAAC-D9E2-43ED-9CEF-9FBB2C0A9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57175"/>
          <a:ext cx="285750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46</xdr:row>
      <xdr:rowOff>104775</xdr:rowOff>
    </xdr:from>
    <xdr:to>
      <xdr:col>0</xdr:col>
      <xdr:colOff>1000125</xdr:colOff>
      <xdr:row>46</xdr:row>
      <xdr:rowOff>714375</xdr:rowOff>
    </xdr:to>
    <xdr:pic>
      <xdr:nvPicPr>
        <xdr:cNvPr id="662734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5EE7F907-3479-4134-A8CB-6B01ADF9E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8992850"/>
          <a:ext cx="8096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4</xdr:row>
      <xdr:rowOff>0</xdr:rowOff>
    </xdr:from>
    <xdr:to>
      <xdr:col>1</xdr:col>
      <xdr:colOff>2114550</xdr:colOff>
      <xdr:row>9</xdr:row>
      <xdr:rowOff>381000</xdr:rowOff>
    </xdr:to>
    <xdr:pic>
      <xdr:nvPicPr>
        <xdr:cNvPr id="679015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36EBD62D-C3C4-42A5-A65C-AB2003101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57175"/>
          <a:ext cx="285750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46</xdr:row>
      <xdr:rowOff>104775</xdr:rowOff>
    </xdr:from>
    <xdr:to>
      <xdr:col>0</xdr:col>
      <xdr:colOff>1000125</xdr:colOff>
      <xdr:row>46</xdr:row>
      <xdr:rowOff>714375</xdr:rowOff>
    </xdr:to>
    <xdr:pic>
      <xdr:nvPicPr>
        <xdr:cNvPr id="679016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84917EDA-FD95-4E0D-9CA1-816B852EB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8821400"/>
          <a:ext cx="8096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4</xdr:row>
      <xdr:rowOff>0</xdr:rowOff>
    </xdr:from>
    <xdr:to>
      <xdr:col>1</xdr:col>
      <xdr:colOff>2114550</xdr:colOff>
      <xdr:row>9</xdr:row>
      <xdr:rowOff>381000</xdr:rowOff>
    </xdr:to>
    <xdr:pic>
      <xdr:nvPicPr>
        <xdr:cNvPr id="610161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586AD69C-9021-4467-9FF2-A68554D07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57175"/>
          <a:ext cx="285750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46</xdr:row>
      <xdr:rowOff>104775</xdr:rowOff>
    </xdr:from>
    <xdr:to>
      <xdr:col>0</xdr:col>
      <xdr:colOff>1000125</xdr:colOff>
      <xdr:row>46</xdr:row>
      <xdr:rowOff>714375</xdr:rowOff>
    </xdr:to>
    <xdr:pic>
      <xdr:nvPicPr>
        <xdr:cNvPr id="610162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05E06F32-7E9A-4296-BDF0-34781765C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8821400"/>
          <a:ext cx="8096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4</xdr:row>
      <xdr:rowOff>180975</xdr:rowOff>
    </xdr:from>
    <xdr:to>
      <xdr:col>1</xdr:col>
      <xdr:colOff>2381250</xdr:colOff>
      <xdr:row>10</xdr:row>
      <xdr:rowOff>180975</xdr:rowOff>
    </xdr:to>
    <xdr:pic>
      <xdr:nvPicPr>
        <xdr:cNvPr id="663856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C8027CF5-D47E-42F9-94F5-373664F7E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438150"/>
          <a:ext cx="28479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55</xdr:row>
      <xdr:rowOff>104775</xdr:rowOff>
    </xdr:from>
    <xdr:to>
      <xdr:col>0</xdr:col>
      <xdr:colOff>1000125</xdr:colOff>
      <xdr:row>55</xdr:row>
      <xdr:rowOff>714375</xdr:rowOff>
    </xdr:to>
    <xdr:pic>
      <xdr:nvPicPr>
        <xdr:cNvPr id="663857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A4685CD8-870F-4588-82DC-EBB789B6B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0154900"/>
          <a:ext cx="8096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54</xdr:row>
      <xdr:rowOff>352425</xdr:rowOff>
    </xdr:from>
    <xdr:to>
      <xdr:col>0</xdr:col>
      <xdr:colOff>1000125</xdr:colOff>
      <xdr:row>55</xdr:row>
      <xdr:rowOff>457200</xdr:rowOff>
    </xdr:to>
    <xdr:pic>
      <xdr:nvPicPr>
        <xdr:cNvPr id="663858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0C56CA3B-A333-4CF3-A84F-A64B2252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964400"/>
          <a:ext cx="809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4</xdr:row>
      <xdr:rowOff>180975</xdr:rowOff>
    </xdr:from>
    <xdr:to>
      <xdr:col>1</xdr:col>
      <xdr:colOff>2381250</xdr:colOff>
      <xdr:row>10</xdr:row>
      <xdr:rowOff>180975</xdr:rowOff>
    </xdr:to>
    <xdr:pic>
      <xdr:nvPicPr>
        <xdr:cNvPr id="638749" name="Picture 1" descr="МП &quot;Комбинат школьного питания&quot;">
          <a:extLst>
            <a:ext uri="{FF2B5EF4-FFF2-40B4-BE49-F238E27FC236}">
              <a16:creationId xmlns:a16="http://schemas.microsoft.com/office/drawing/2014/main" id="{D54A6EF4-6ECF-448F-8375-EC48DFAC8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438150"/>
          <a:ext cx="28479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55</xdr:row>
      <xdr:rowOff>104775</xdr:rowOff>
    </xdr:from>
    <xdr:to>
      <xdr:col>0</xdr:col>
      <xdr:colOff>1000125</xdr:colOff>
      <xdr:row>55</xdr:row>
      <xdr:rowOff>714375</xdr:rowOff>
    </xdr:to>
    <xdr:pic>
      <xdr:nvPicPr>
        <xdr:cNvPr id="638750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668B6A90-3621-4E8B-AD7C-5DF3FE1CE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0154900"/>
          <a:ext cx="8096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54</xdr:row>
      <xdr:rowOff>352425</xdr:rowOff>
    </xdr:from>
    <xdr:to>
      <xdr:col>0</xdr:col>
      <xdr:colOff>1000125</xdr:colOff>
      <xdr:row>55</xdr:row>
      <xdr:rowOff>457200</xdr:rowOff>
    </xdr:to>
    <xdr:pic>
      <xdr:nvPicPr>
        <xdr:cNvPr id="638751" name="Picture 2" descr="Накормить нехочуху... (без рецептов - оформление детских блюд )- 2 продолжение - Я-МАМА.РУ">
          <a:extLst>
            <a:ext uri="{FF2B5EF4-FFF2-40B4-BE49-F238E27FC236}">
              <a16:creationId xmlns:a16="http://schemas.microsoft.com/office/drawing/2014/main" id="{0C8DE8BC-1DCC-4D14-8B53-3F361721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964400"/>
          <a:ext cx="809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65"/>
  <sheetViews>
    <sheetView topLeftCell="A4" zoomScale="60" zoomScaleNormal="60" zoomScaleSheetLayoutView="75" workbookViewId="0">
      <selection activeCell="F40" sqref="F40"/>
    </sheetView>
  </sheetViews>
  <sheetFormatPr defaultRowHeight="18" x14ac:dyDescent="0.25"/>
  <cols>
    <col min="1" max="1" width="12.75" style="1" customWidth="1"/>
    <col min="2" max="2" width="58.25" style="1" customWidth="1"/>
    <col min="3" max="3" width="15.25" style="1" customWidth="1"/>
    <col min="4" max="4" width="8.58203125" style="1" customWidth="1"/>
    <col min="5" max="5" width="8.08203125" style="1" customWidth="1"/>
    <col min="6" max="6" width="9.6640625" style="1" customWidth="1"/>
    <col min="7" max="7" width="12.5" style="1" customWidth="1"/>
    <col min="8" max="8" width="7.08203125" style="1" customWidth="1"/>
    <col min="9" max="9" width="12.4140625" style="1" customWidth="1"/>
    <col min="10" max="10" width="10.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33" x14ac:dyDescent="0.45">
      <c r="B4" s="674" t="s">
        <v>123</v>
      </c>
      <c r="C4" s="674"/>
      <c r="D4" s="674"/>
      <c r="E4" s="674"/>
      <c r="F4" s="674"/>
      <c r="I4" s="45"/>
    </row>
    <row r="5" spans="1:16" ht="27" customHeight="1" x14ac:dyDescent="0.4">
      <c r="B5" s="47"/>
      <c r="C5" s="47"/>
      <c r="D5" s="47"/>
      <c r="E5" s="47"/>
      <c r="F5" s="675" t="s">
        <v>309</v>
      </c>
      <c r="G5" s="675"/>
      <c r="H5" s="675"/>
      <c r="I5" s="675"/>
    </row>
    <row r="6" spans="1:16" ht="4.5" customHeight="1" x14ac:dyDescent="0.35">
      <c r="E6" s="47"/>
      <c r="F6" s="47"/>
      <c r="G6" s="32"/>
      <c r="H6" s="32"/>
      <c r="I6" s="32"/>
    </row>
    <row r="7" spans="1:16" ht="24.75" hidden="1" customHeight="1" x14ac:dyDescent="0.35">
      <c r="F7" s="47"/>
      <c r="G7" s="32"/>
      <c r="H7" s="32"/>
      <c r="I7" s="32"/>
    </row>
    <row r="8" spans="1:16" ht="48.75" customHeight="1" x14ac:dyDescent="0.6">
      <c r="A8" s="33" t="s">
        <v>16</v>
      </c>
      <c r="B8" s="34"/>
      <c r="C8" s="34"/>
      <c r="D8" s="676" t="s">
        <v>17</v>
      </c>
      <c r="E8" s="676"/>
      <c r="F8" s="676"/>
      <c r="G8" s="676"/>
      <c r="H8" s="676"/>
      <c r="I8" s="676"/>
    </row>
    <row r="9" spans="1:16" ht="39.950000000000003" customHeight="1" thickBot="1" x14ac:dyDescent="0.35">
      <c r="A9" s="35"/>
      <c r="B9" s="35"/>
      <c r="C9" s="35"/>
      <c r="D9" s="677">
        <v>1</v>
      </c>
      <c r="E9" s="677"/>
      <c r="I9" s="57"/>
    </row>
    <row r="10" spans="1:16" ht="37.5" customHeight="1" x14ac:dyDescent="0.25">
      <c r="A10" s="125" t="s">
        <v>0</v>
      </c>
      <c r="B10" s="121" t="s">
        <v>2</v>
      </c>
      <c r="C10" s="678" t="s">
        <v>18</v>
      </c>
      <c r="D10" s="681" t="s">
        <v>19</v>
      </c>
      <c r="E10" s="682"/>
      <c r="F10" s="683"/>
      <c r="G10" s="681" t="s">
        <v>21</v>
      </c>
      <c r="H10" s="678" t="s">
        <v>102</v>
      </c>
      <c r="I10" s="678" t="s">
        <v>22</v>
      </c>
      <c r="J10" s="44" t="s">
        <v>80</v>
      </c>
      <c r="K10" s="44"/>
      <c r="L10" s="44"/>
      <c r="M10" s="38"/>
      <c r="N10" s="44"/>
      <c r="O10" s="44"/>
      <c r="P10" s="44"/>
    </row>
    <row r="11" spans="1:16" ht="42" customHeight="1" thickBot="1" x14ac:dyDescent="0.3">
      <c r="A11" s="130" t="s">
        <v>1</v>
      </c>
      <c r="B11" s="123" t="s">
        <v>3</v>
      </c>
      <c r="C11" s="679"/>
      <c r="D11" s="684"/>
      <c r="E11" s="685"/>
      <c r="F11" s="686"/>
      <c r="G11" s="687"/>
      <c r="H11" s="688"/>
      <c r="I11" s="688"/>
      <c r="J11" s="44"/>
      <c r="K11" s="44"/>
      <c r="L11" s="44"/>
      <c r="M11" s="44"/>
      <c r="N11" s="44"/>
      <c r="O11" s="44"/>
      <c r="P11" s="44"/>
    </row>
    <row r="12" spans="1:16" ht="28.5" thickBot="1" x14ac:dyDescent="0.3">
      <c r="A12" s="119"/>
      <c r="B12" s="126"/>
      <c r="C12" s="680"/>
      <c r="D12" s="127" t="s">
        <v>4</v>
      </c>
      <c r="E12" s="127" t="s">
        <v>5</v>
      </c>
      <c r="F12" s="127" t="s">
        <v>6</v>
      </c>
      <c r="G12" s="128"/>
      <c r="H12" s="128"/>
      <c r="I12" s="129"/>
      <c r="J12" s="28"/>
      <c r="K12" s="28"/>
      <c r="L12" s="28"/>
      <c r="M12" s="28"/>
      <c r="N12" s="28"/>
      <c r="O12" s="28"/>
      <c r="P12" s="28"/>
    </row>
    <row r="13" spans="1:16" ht="33" customHeight="1" thickBot="1" x14ac:dyDescent="0.3">
      <c r="A13" s="125"/>
      <c r="B13" s="49" t="s">
        <v>106</v>
      </c>
      <c r="C13" s="13"/>
      <c r="D13" s="13"/>
      <c r="E13" s="13"/>
      <c r="F13" s="13"/>
      <c r="G13" s="46"/>
      <c r="H13" s="46"/>
      <c r="I13" s="20"/>
      <c r="J13" s="28"/>
      <c r="K13" s="28"/>
      <c r="L13" s="28"/>
      <c r="M13" s="28"/>
      <c r="N13" s="28"/>
      <c r="O13" s="28"/>
      <c r="P13" s="28"/>
    </row>
    <row r="14" spans="1:16" ht="33" customHeight="1" thickBot="1" x14ac:dyDescent="0.3">
      <c r="A14" s="125">
        <v>1</v>
      </c>
      <c r="B14" s="194" t="s">
        <v>120</v>
      </c>
      <c r="C14" s="195" t="s">
        <v>172</v>
      </c>
      <c r="D14" s="13">
        <v>4.8</v>
      </c>
      <c r="E14" s="13">
        <v>2.9</v>
      </c>
      <c r="F14" s="13">
        <v>24.5</v>
      </c>
      <c r="G14" s="67">
        <f>(D14*4)+(E14*9)+(F14*4)</f>
        <v>143.30000000000001</v>
      </c>
      <c r="H14" s="46">
        <v>0</v>
      </c>
      <c r="I14" s="367">
        <v>5.72</v>
      </c>
      <c r="J14" s="28"/>
      <c r="K14" s="28"/>
      <c r="L14" s="28"/>
      <c r="M14" s="28"/>
      <c r="N14" s="28"/>
      <c r="O14" s="28"/>
      <c r="P14" s="28"/>
    </row>
    <row r="15" spans="1:16" ht="48.75" customHeight="1" thickBot="1" x14ac:dyDescent="0.3">
      <c r="A15" s="131">
        <v>302</v>
      </c>
      <c r="B15" s="194" t="s">
        <v>146</v>
      </c>
      <c r="C15" s="195" t="s">
        <v>185</v>
      </c>
      <c r="D15" s="92">
        <v>8</v>
      </c>
      <c r="E15" s="92">
        <v>12.5</v>
      </c>
      <c r="F15" s="92">
        <v>22.1</v>
      </c>
      <c r="G15" s="67">
        <f>(D15*4)+(E15*9)+(F15*4)</f>
        <v>232.9</v>
      </c>
      <c r="H15" s="67">
        <v>0</v>
      </c>
      <c r="I15" s="367">
        <v>20.14</v>
      </c>
      <c r="J15" s="37"/>
      <c r="K15" s="37"/>
      <c r="L15" s="43"/>
      <c r="M15" s="37"/>
      <c r="N15" s="37"/>
      <c r="O15" s="37"/>
      <c r="P15" s="37"/>
    </row>
    <row r="16" spans="1:16" ht="39.75" customHeight="1" thickBot="1" x14ac:dyDescent="0.3">
      <c r="A16" s="131">
        <v>692</v>
      </c>
      <c r="B16" s="194" t="s">
        <v>11</v>
      </c>
      <c r="C16" s="195" t="s">
        <v>105</v>
      </c>
      <c r="D16" s="92">
        <v>3.8</v>
      </c>
      <c r="E16" s="92">
        <v>3.2</v>
      </c>
      <c r="F16" s="92">
        <v>20.170000000000002</v>
      </c>
      <c r="G16" s="67">
        <f>(D16*4)+(E16*9)+(F16*4)</f>
        <v>124.68</v>
      </c>
      <c r="H16" s="67">
        <v>0</v>
      </c>
      <c r="I16" s="175">
        <v>9.33</v>
      </c>
      <c r="J16" s="37"/>
      <c r="K16" s="37"/>
      <c r="L16" s="37"/>
      <c r="M16" s="37"/>
      <c r="N16" s="37"/>
      <c r="O16" s="37"/>
      <c r="P16" s="37"/>
    </row>
    <row r="17" spans="1:17" ht="43.5" customHeight="1" thickBot="1" x14ac:dyDescent="0.3">
      <c r="A17" s="131" t="s">
        <v>15</v>
      </c>
      <c r="B17" s="196" t="s">
        <v>36</v>
      </c>
      <c r="C17" s="197">
        <v>17.8</v>
      </c>
      <c r="D17" s="66">
        <v>0.7</v>
      </c>
      <c r="E17" s="66">
        <v>0.1</v>
      </c>
      <c r="F17" s="66">
        <v>1.7</v>
      </c>
      <c r="G17" s="67">
        <f>(D17*4)+(E17*9)+(F17*4)</f>
        <v>10.5</v>
      </c>
      <c r="H17" s="67">
        <v>0</v>
      </c>
      <c r="I17" s="201">
        <v>1.1100000000000001</v>
      </c>
      <c r="J17" s="43">
        <f>I17/C17*1000</f>
        <v>62.359550561797754</v>
      </c>
      <c r="K17" s="37"/>
      <c r="L17" s="37"/>
      <c r="M17" s="37"/>
      <c r="N17" s="37"/>
      <c r="O17" s="37"/>
      <c r="P17" s="37"/>
    </row>
    <row r="18" spans="1:17" ht="35.25" customHeight="1" thickBot="1" x14ac:dyDescent="0.3">
      <c r="A18" s="132" t="s">
        <v>25</v>
      </c>
      <c r="B18" s="198" t="s">
        <v>57</v>
      </c>
      <c r="C18" s="199" t="s">
        <v>186</v>
      </c>
      <c r="D18" s="113">
        <v>1.7</v>
      </c>
      <c r="E18" s="113">
        <v>0.4</v>
      </c>
      <c r="F18" s="113">
        <v>15.3</v>
      </c>
      <c r="G18" s="54">
        <f>(D18*4)+(E18*9)+(F18*4)</f>
        <v>71.600000000000009</v>
      </c>
      <c r="H18" s="54">
        <v>0</v>
      </c>
      <c r="I18" s="201">
        <v>30.7</v>
      </c>
      <c r="J18" s="43">
        <f>I18/C18*1000</f>
        <v>132.00326783334049</v>
      </c>
      <c r="K18" s="28"/>
      <c r="L18" s="28"/>
      <c r="M18" s="28"/>
      <c r="N18" s="28"/>
      <c r="O18" s="28"/>
      <c r="P18" s="28"/>
    </row>
    <row r="19" spans="1:17" ht="33.75" customHeight="1" thickBot="1" x14ac:dyDescent="0.3">
      <c r="A19" s="396"/>
      <c r="B19" s="388" t="s">
        <v>8</v>
      </c>
      <c r="C19" s="389"/>
      <c r="D19" s="397">
        <f t="shared" ref="D19:I19" si="0">SUM(D14:D18)</f>
        <v>19</v>
      </c>
      <c r="E19" s="397">
        <f t="shared" si="0"/>
        <v>19.100000000000001</v>
      </c>
      <c r="F19" s="397">
        <f t="shared" si="0"/>
        <v>83.77000000000001</v>
      </c>
      <c r="G19" s="397">
        <f t="shared" si="0"/>
        <v>582.98</v>
      </c>
      <c r="H19" s="397">
        <f t="shared" si="0"/>
        <v>0</v>
      </c>
      <c r="I19" s="391">
        <f t="shared" si="0"/>
        <v>67</v>
      </c>
      <c r="J19" s="28"/>
      <c r="K19" s="28"/>
      <c r="L19" s="28"/>
      <c r="M19" s="28"/>
      <c r="N19" s="28"/>
      <c r="O19" s="28"/>
      <c r="P19" s="28"/>
    </row>
    <row r="20" spans="1:17" ht="37.5" customHeight="1" thickBot="1" x14ac:dyDescent="0.3">
      <c r="A20" s="133"/>
      <c r="B20" s="49" t="s">
        <v>107</v>
      </c>
      <c r="C20" s="169"/>
      <c r="D20" s="68"/>
      <c r="E20" s="68"/>
      <c r="F20" s="68"/>
      <c r="G20" s="290"/>
      <c r="H20" s="87"/>
      <c r="I20" s="201"/>
      <c r="J20" s="28"/>
      <c r="K20" s="28"/>
      <c r="L20" s="28"/>
      <c r="M20" s="28"/>
      <c r="N20" s="28"/>
      <c r="O20" s="28"/>
      <c r="P20" s="28"/>
    </row>
    <row r="21" spans="1:17" ht="39.75" customHeight="1" x14ac:dyDescent="0.25">
      <c r="A21" s="125">
        <v>1</v>
      </c>
      <c r="B21" s="194" t="s">
        <v>174</v>
      </c>
      <c r="C21" s="195" t="s">
        <v>94</v>
      </c>
      <c r="D21" s="13">
        <v>4.8</v>
      </c>
      <c r="E21" s="13">
        <v>2.9</v>
      </c>
      <c r="F21" s="13">
        <v>24.5</v>
      </c>
      <c r="G21" s="67">
        <f>(D21*4)+(E21*9)+(F21*4)</f>
        <v>143.30000000000001</v>
      </c>
      <c r="H21" s="46">
        <v>0</v>
      </c>
      <c r="I21" s="367">
        <v>10.28</v>
      </c>
      <c r="J21" s="28"/>
      <c r="K21" s="28"/>
      <c r="L21" s="28"/>
      <c r="M21" s="28"/>
      <c r="N21" s="28"/>
      <c r="O21" s="28"/>
      <c r="P21" s="28"/>
    </row>
    <row r="22" spans="1:17" ht="39.75" customHeight="1" x14ac:dyDescent="0.25">
      <c r="A22" s="375">
        <v>302</v>
      </c>
      <c r="B22" s="346" t="s">
        <v>146</v>
      </c>
      <c r="C22" s="181" t="s">
        <v>79</v>
      </c>
      <c r="D22" s="318">
        <v>11.3</v>
      </c>
      <c r="E22" s="318">
        <v>16.8</v>
      </c>
      <c r="F22" s="376">
        <v>34.200000000000003</v>
      </c>
      <c r="G22" s="301">
        <f>(D22*4)+(E22*9)+(F22*4)</f>
        <v>333.20000000000005</v>
      </c>
      <c r="H22" s="319">
        <v>0</v>
      </c>
      <c r="I22" s="366">
        <v>24.68</v>
      </c>
      <c r="J22" s="28"/>
      <c r="K22" s="28"/>
      <c r="L22" s="28"/>
      <c r="M22" s="28"/>
      <c r="N22" s="28"/>
      <c r="O22" s="28"/>
      <c r="P22" s="28"/>
    </row>
    <row r="23" spans="1:17" ht="41.25" customHeight="1" thickBot="1" x14ac:dyDescent="0.3">
      <c r="A23" s="133">
        <v>692</v>
      </c>
      <c r="B23" s="261" t="s">
        <v>11</v>
      </c>
      <c r="C23" s="342" t="s">
        <v>105</v>
      </c>
      <c r="D23" s="97">
        <v>3.8</v>
      </c>
      <c r="E23" s="97">
        <v>3.2</v>
      </c>
      <c r="F23" s="97">
        <v>20.170000000000002</v>
      </c>
      <c r="G23" s="178">
        <f>(D23*4)+(E23*9)+(F23*4)</f>
        <v>124.68</v>
      </c>
      <c r="H23" s="178">
        <v>0</v>
      </c>
      <c r="I23" s="233">
        <v>9.33</v>
      </c>
      <c r="J23" s="28"/>
      <c r="K23" s="28"/>
      <c r="L23" s="28"/>
      <c r="M23" s="28"/>
      <c r="N23" s="28"/>
      <c r="O23" s="28"/>
      <c r="P23" s="28"/>
    </row>
    <row r="24" spans="1:17" ht="38.25" customHeight="1" thickBot="1" x14ac:dyDescent="0.3">
      <c r="A24" s="131" t="s">
        <v>15</v>
      </c>
      <c r="B24" s="196" t="s">
        <v>36</v>
      </c>
      <c r="C24" s="197">
        <v>48.1</v>
      </c>
      <c r="D24" s="66">
        <v>0.7</v>
      </c>
      <c r="E24" s="66">
        <v>0.1</v>
      </c>
      <c r="F24" s="66">
        <v>1.7</v>
      </c>
      <c r="G24" s="67">
        <f>(D24*4)+(E24*9)+(F24*4)</f>
        <v>10.5</v>
      </c>
      <c r="H24" s="67">
        <v>0</v>
      </c>
      <c r="I24" s="201">
        <v>3.01</v>
      </c>
      <c r="J24" s="43">
        <f>I24/C24*1000</f>
        <v>62.577962577962566</v>
      </c>
      <c r="K24" s="28"/>
      <c r="L24" s="28"/>
      <c r="M24" s="28"/>
      <c r="N24" s="28"/>
      <c r="O24" s="28"/>
      <c r="P24" s="28"/>
    </row>
    <row r="25" spans="1:17" ht="39.75" customHeight="1" thickBot="1" x14ac:dyDescent="0.3">
      <c r="A25" s="132" t="s">
        <v>25</v>
      </c>
      <c r="B25" s="198" t="s">
        <v>57</v>
      </c>
      <c r="C25" s="199" t="s">
        <v>186</v>
      </c>
      <c r="D25" s="113">
        <v>1.7</v>
      </c>
      <c r="E25" s="113">
        <v>0.4</v>
      </c>
      <c r="F25" s="113">
        <v>15.3</v>
      </c>
      <c r="G25" s="54">
        <f>(D25*4)+(E25*9)+(F25*4)</f>
        <v>71.600000000000009</v>
      </c>
      <c r="H25" s="54">
        <v>0</v>
      </c>
      <c r="I25" s="201">
        <v>30.7</v>
      </c>
      <c r="J25" s="43">
        <f>I25/C25*1000</f>
        <v>132.00326783334049</v>
      </c>
      <c r="K25" s="28"/>
      <c r="L25" s="28"/>
      <c r="M25" s="28"/>
      <c r="N25" s="28"/>
      <c r="O25" s="28"/>
      <c r="P25" s="28"/>
    </row>
    <row r="26" spans="1:17" ht="39.75" customHeight="1" thickBot="1" x14ac:dyDescent="0.3">
      <c r="A26" s="389"/>
      <c r="B26" s="388" t="s">
        <v>8</v>
      </c>
      <c r="C26" s="394"/>
      <c r="D26" s="395">
        <f t="shared" ref="D26:I26" si="1">SUM(D21:D25)</f>
        <v>22.3</v>
      </c>
      <c r="E26" s="395">
        <f t="shared" si="1"/>
        <v>23.4</v>
      </c>
      <c r="F26" s="395">
        <f t="shared" si="1"/>
        <v>95.87</v>
      </c>
      <c r="G26" s="395">
        <f t="shared" si="1"/>
        <v>683.28000000000009</v>
      </c>
      <c r="H26" s="395">
        <f t="shared" si="1"/>
        <v>0</v>
      </c>
      <c r="I26" s="391">
        <f t="shared" si="1"/>
        <v>78</v>
      </c>
      <c r="J26" s="28"/>
      <c r="K26" s="28"/>
      <c r="L26" s="28"/>
      <c r="M26" s="28"/>
      <c r="N26" s="28"/>
      <c r="O26" s="28"/>
      <c r="P26" s="28"/>
    </row>
    <row r="27" spans="1:17" ht="36" customHeight="1" x14ac:dyDescent="0.25">
      <c r="A27" s="146"/>
      <c r="B27" s="96" t="s">
        <v>30</v>
      </c>
      <c r="C27" s="167"/>
      <c r="D27" s="36"/>
      <c r="E27" s="36"/>
      <c r="F27" s="36"/>
      <c r="G27" s="103"/>
      <c r="H27" s="103"/>
      <c r="I27" s="545"/>
      <c r="J27" s="28"/>
      <c r="K27" s="28"/>
      <c r="L27" s="28"/>
      <c r="M27" s="28"/>
      <c r="N27" s="28"/>
      <c r="O27" s="28"/>
      <c r="P27" s="28"/>
      <c r="Q27" s="27"/>
    </row>
    <row r="28" spans="1:17" ht="47.25" customHeight="1" thickBot="1" x14ac:dyDescent="0.3">
      <c r="A28" s="372" t="s">
        <v>119</v>
      </c>
      <c r="B28" s="371" t="s">
        <v>118</v>
      </c>
      <c r="C28" s="193">
        <v>60</v>
      </c>
      <c r="D28" s="357">
        <v>0.6</v>
      </c>
      <c r="E28" s="357">
        <v>3.01</v>
      </c>
      <c r="F28" s="358">
        <v>2</v>
      </c>
      <c r="G28" s="671">
        <f t="shared" ref="G28:G34" si="2">(D28*4)+(E28*9)+(F28*4)</f>
        <v>37.489999999999995</v>
      </c>
      <c r="H28" s="363">
        <v>0</v>
      </c>
      <c r="I28" s="570">
        <v>14.06</v>
      </c>
      <c r="J28" s="28"/>
      <c r="K28" s="28"/>
      <c r="L28" s="28"/>
      <c r="M28" s="28"/>
      <c r="N28" s="28"/>
      <c r="O28" s="28"/>
      <c r="P28" s="28"/>
      <c r="Q28" s="27"/>
    </row>
    <row r="29" spans="1:17" ht="48.75" customHeight="1" thickBot="1" x14ac:dyDescent="0.3">
      <c r="A29" s="133">
        <v>139</v>
      </c>
      <c r="B29" s="261" t="s">
        <v>159</v>
      </c>
      <c r="C29" s="169">
        <v>200</v>
      </c>
      <c r="D29" s="68">
        <v>5.0999999999999996</v>
      </c>
      <c r="E29" s="68">
        <v>4.4000000000000004</v>
      </c>
      <c r="F29" s="68">
        <v>17.05</v>
      </c>
      <c r="G29" s="69">
        <f t="shared" si="2"/>
        <v>128.19999999999999</v>
      </c>
      <c r="H29" s="178">
        <v>0</v>
      </c>
      <c r="I29" s="208">
        <v>4.72</v>
      </c>
      <c r="J29" s="37"/>
      <c r="K29" s="37"/>
      <c r="L29" s="37"/>
      <c r="M29" s="37"/>
      <c r="N29" s="37"/>
      <c r="O29" s="37"/>
      <c r="P29" s="37"/>
      <c r="Q29" s="27"/>
    </row>
    <row r="30" spans="1:17" ht="41.25" customHeight="1" thickBot="1" x14ac:dyDescent="0.3">
      <c r="A30" s="131">
        <v>443</v>
      </c>
      <c r="B30" s="194" t="s">
        <v>284</v>
      </c>
      <c r="C30" s="167">
        <v>230</v>
      </c>
      <c r="D30" s="92">
        <v>17</v>
      </c>
      <c r="E30" s="92">
        <v>19</v>
      </c>
      <c r="F30" s="92">
        <v>39.700000000000003</v>
      </c>
      <c r="G30" s="178">
        <f t="shared" si="2"/>
        <v>397.8</v>
      </c>
      <c r="H30" s="67">
        <v>0</v>
      </c>
      <c r="I30" s="201">
        <v>65.86</v>
      </c>
      <c r="J30" s="37"/>
      <c r="K30" s="37"/>
      <c r="L30" s="37"/>
      <c r="M30" s="37"/>
      <c r="N30" s="37"/>
      <c r="O30" s="37"/>
      <c r="P30" s="37"/>
    </row>
    <row r="31" spans="1:17" ht="6" customHeight="1" thickBot="1" x14ac:dyDescent="0.3">
      <c r="A31" s="131"/>
      <c r="B31" s="196"/>
      <c r="C31" s="131"/>
      <c r="D31" s="66"/>
      <c r="E31" s="66"/>
      <c r="F31" s="66"/>
      <c r="G31" s="87"/>
      <c r="H31" s="87"/>
      <c r="I31" s="202"/>
      <c r="J31" s="37"/>
      <c r="K31" s="37"/>
      <c r="L31" s="37"/>
      <c r="M31" s="37"/>
      <c r="N31" s="37"/>
      <c r="O31" s="37"/>
      <c r="P31" s="37"/>
    </row>
    <row r="32" spans="1:17" ht="41.25" customHeight="1" thickBot="1" x14ac:dyDescent="0.3">
      <c r="A32" s="180" t="s">
        <v>25</v>
      </c>
      <c r="B32" s="203" t="s">
        <v>154</v>
      </c>
      <c r="C32" s="181">
        <v>200</v>
      </c>
      <c r="D32" s="179">
        <v>0</v>
      </c>
      <c r="E32" s="179">
        <v>0</v>
      </c>
      <c r="F32" s="179">
        <v>19.399999999999999</v>
      </c>
      <c r="G32" s="177">
        <f t="shared" si="2"/>
        <v>77.599999999999994</v>
      </c>
      <c r="H32" s="291">
        <v>60</v>
      </c>
      <c r="I32" s="207">
        <v>8.32</v>
      </c>
      <c r="J32" s="37"/>
      <c r="K32" s="37"/>
      <c r="L32" s="37"/>
      <c r="M32" s="37"/>
      <c r="N32" s="37"/>
      <c r="O32" s="37"/>
      <c r="P32" s="37"/>
    </row>
    <row r="33" spans="1:16" ht="41.25" customHeight="1" thickBot="1" x14ac:dyDescent="0.3">
      <c r="A33" s="180" t="s">
        <v>15</v>
      </c>
      <c r="B33" s="204" t="s">
        <v>36</v>
      </c>
      <c r="C33" s="169">
        <v>30</v>
      </c>
      <c r="D33" s="88">
        <v>2.2999999999999998</v>
      </c>
      <c r="E33" s="88">
        <v>0.6</v>
      </c>
      <c r="F33" s="88">
        <v>15.3</v>
      </c>
      <c r="G33" s="178">
        <f t="shared" si="2"/>
        <v>75.8</v>
      </c>
      <c r="H33" s="69">
        <v>0</v>
      </c>
      <c r="I33" s="208">
        <v>1.88</v>
      </c>
      <c r="J33" s="43">
        <f>I33/C33*1000</f>
        <v>62.666666666666664</v>
      </c>
      <c r="K33" s="37"/>
      <c r="L33" s="37"/>
      <c r="M33" s="37"/>
      <c r="N33" s="37"/>
      <c r="O33" s="37"/>
      <c r="P33" s="37"/>
    </row>
    <row r="34" spans="1:16" ht="41.25" customHeight="1" thickBot="1" x14ac:dyDescent="0.3">
      <c r="A34" s="131" t="s">
        <v>15</v>
      </c>
      <c r="B34" s="205" t="s">
        <v>13</v>
      </c>
      <c r="C34" s="169">
        <v>18.5</v>
      </c>
      <c r="D34" s="88">
        <v>1.3</v>
      </c>
      <c r="E34" s="88">
        <v>0.3</v>
      </c>
      <c r="F34" s="88">
        <v>8.6999999999999993</v>
      </c>
      <c r="G34" s="69">
        <f t="shared" si="2"/>
        <v>42.699999999999996</v>
      </c>
      <c r="H34" s="69">
        <v>0</v>
      </c>
      <c r="I34" s="210">
        <v>1.1599999999999999</v>
      </c>
      <c r="J34" s="43">
        <f>I34/C34*1000</f>
        <v>62.702702702702702</v>
      </c>
      <c r="K34" s="28"/>
      <c r="L34" s="28"/>
      <c r="M34" s="28"/>
      <c r="N34" s="28"/>
      <c r="O34" s="28"/>
      <c r="P34" s="28"/>
    </row>
    <row r="35" spans="1:16" ht="34.5" customHeight="1" thickBot="1" x14ac:dyDescent="0.3">
      <c r="A35" s="387"/>
      <c r="B35" s="388" t="s">
        <v>8</v>
      </c>
      <c r="C35" s="389"/>
      <c r="D35" s="392">
        <f>SUM(D28:D34)</f>
        <v>26.3</v>
      </c>
      <c r="E35" s="392">
        <f>SUM(E28:E34)</f>
        <v>27.310000000000002</v>
      </c>
      <c r="F35" s="392">
        <f>SUM(F28:F34)</f>
        <v>102.15</v>
      </c>
      <c r="G35" s="392">
        <f>SUM(G28:G34)</f>
        <v>759.59</v>
      </c>
      <c r="H35" s="392">
        <f>SUM(H28:H34)</f>
        <v>60</v>
      </c>
      <c r="I35" s="393">
        <f>I34+I33+I32+I31+I30+I29+I28</f>
        <v>96</v>
      </c>
      <c r="J35" s="37"/>
      <c r="K35" s="37"/>
      <c r="L35" s="37"/>
      <c r="M35" s="37"/>
      <c r="N35" s="37"/>
      <c r="O35" s="37"/>
      <c r="P35" s="37"/>
    </row>
    <row r="36" spans="1:16" ht="15" hidden="1" customHeight="1" thickBot="1" x14ac:dyDescent="0.3">
      <c r="A36" s="133"/>
      <c r="B36" s="52" t="s">
        <v>10</v>
      </c>
      <c r="C36" s="169"/>
      <c r="D36" s="25">
        <f>D19+D35</f>
        <v>45.3</v>
      </c>
      <c r="E36" s="25">
        <f>E19+E35</f>
        <v>46.410000000000004</v>
      </c>
      <c r="F36" s="25">
        <f>F19+F35</f>
        <v>185.92000000000002</v>
      </c>
      <c r="G36" s="53">
        <f>G19+G35</f>
        <v>1342.5700000000002</v>
      </c>
      <c r="H36" s="116"/>
      <c r="I36" s="149"/>
      <c r="J36" s="28"/>
      <c r="K36" s="37"/>
      <c r="L36" s="37"/>
      <c r="M36" s="37"/>
      <c r="N36" s="37"/>
      <c r="O36" s="28"/>
      <c r="P36" s="28"/>
    </row>
    <row r="37" spans="1:16" ht="35.25" customHeight="1" x14ac:dyDescent="0.25">
      <c r="A37" s="146"/>
      <c r="B37" s="96" t="s">
        <v>31</v>
      </c>
      <c r="C37" s="146"/>
      <c r="D37" s="99"/>
      <c r="E37" s="99"/>
      <c r="F37" s="99"/>
      <c r="G37" s="104"/>
      <c r="H37" s="104"/>
      <c r="I37" s="228"/>
      <c r="J37" s="28"/>
      <c r="K37" s="37"/>
      <c r="L37" s="37"/>
      <c r="M37" s="37"/>
      <c r="N37" s="37"/>
      <c r="O37" s="28"/>
      <c r="P37" s="28"/>
    </row>
    <row r="38" spans="1:16" ht="48" customHeight="1" thickBot="1" x14ac:dyDescent="0.3">
      <c r="A38" s="372" t="s">
        <v>119</v>
      </c>
      <c r="B38" s="672" t="s">
        <v>118</v>
      </c>
      <c r="C38" s="193">
        <v>110</v>
      </c>
      <c r="D38" s="357">
        <v>1</v>
      </c>
      <c r="E38" s="357">
        <v>5</v>
      </c>
      <c r="F38" s="358">
        <v>3</v>
      </c>
      <c r="G38" s="220">
        <f>(D38*4)+(E38*9)+(F38*4)</f>
        <v>61</v>
      </c>
      <c r="H38" s="363">
        <v>0</v>
      </c>
      <c r="I38" s="570">
        <v>25.79</v>
      </c>
      <c r="J38" s="28"/>
      <c r="K38" s="37"/>
      <c r="L38" s="37"/>
      <c r="M38" s="37"/>
      <c r="N38" s="37"/>
      <c r="O38" s="28"/>
      <c r="P38" s="28"/>
    </row>
    <row r="39" spans="1:16" ht="48.75" customHeight="1" thickBot="1" x14ac:dyDescent="0.3">
      <c r="A39" s="133">
        <v>139</v>
      </c>
      <c r="B39" s="196" t="s">
        <v>159</v>
      </c>
      <c r="C39" s="169">
        <v>250</v>
      </c>
      <c r="D39" s="68">
        <v>6.4</v>
      </c>
      <c r="E39" s="68">
        <v>5.5</v>
      </c>
      <c r="F39" s="68">
        <v>21.3</v>
      </c>
      <c r="G39" s="178">
        <f t="shared" ref="G39:G44" si="3">(D39*4)+(E39*9)+(F39*4)</f>
        <v>160.30000000000001</v>
      </c>
      <c r="H39" s="178">
        <v>0</v>
      </c>
      <c r="I39" s="208">
        <v>5.9</v>
      </c>
      <c r="J39" s="37"/>
      <c r="K39" s="37"/>
      <c r="L39" s="37"/>
      <c r="M39" s="37"/>
      <c r="N39" s="37"/>
      <c r="O39" s="37"/>
      <c r="P39" s="37"/>
    </row>
    <row r="40" spans="1:16" ht="42.75" customHeight="1" thickBot="1" x14ac:dyDescent="0.3">
      <c r="A40" s="131">
        <v>443</v>
      </c>
      <c r="B40" s="194" t="s">
        <v>284</v>
      </c>
      <c r="C40" s="167">
        <v>250</v>
      </c>
      <c r="D40" s="92">
        <v>18.5</v>
      </c>
      <c r="E40" s="92">
        <v>20.6</v>
      </c>
      <c r="F40" s="92">
        <v>43.2</v>
      </c>
      <c r="G40" s="178">
        <f t="shared" si="3"/>
        <v>432.2</v>
      </c>
      <c r="H40" s="67">
        <v>0</v>
      </c>
      <c r="I40" s="201">
        <v>71.63</v>
      </c>
      <c r="J40" s="37"/>
      <c r="K40" s="37"/>
      <c r="L40" s="37"/>
      <c r="M40" s="37"/>
      <c r="N40" s="37"/>
      <c r="O40" s="37"/>
      <c r="P40" s="37"/>
    </row>
    <row r="41" spans="1:16" ht="12.75" customHeight="1" thickBot="1" x14ac:dyDescent="0.3">
      <c r="A41" s="131"/>
      <c r="B41" s="196"/>
      <c r="C41" s="131"/>
      <c r="D41" s="66"/>
      <c r="E41" s="66"/>
      <c r="F41" s="66"/>
      <c r="G41" s="87"/>
      <c r="H41" s="87"/>
      <c r="I41" s="202"/>
      <c r="J41" s="37"/>
      <c r="K41" s="37"/>
      <c r="L41" s="37"/>
      <c r="M41" s="37"/>
      <c r="N41" s="37"/>
      <c r="O41" s="37"/>
      <c r="P41" s="37"/>
    </row>
    <row r="42" spans="1:16" ht="48.75" customHeight="1" thickBot="1" x14ac:dyDescent="0.3">
      <c r="A42" s="180" t="s">
        <v>25</v>
      </c>
      <c r="B42" s="203" t="s">
        <v>154</v>
      </c>
      <c r="C42" s="181">
        <v>200</v>
      </c>
      <c r="D42" s="179">
        <v>0</v>
      </c>
      <c r="E42" s="179">
        <v>0</v>
      </c>
      <c r="F42" s="179">
        <v>19.399999999999999</v>
      </c>
      <c r="G42" s="177">
        <f t="shared" si="3"/>
        <v>77.599999999999994</v>
      </c>
      <c r="H42" s="291">
        <v>70</v>
      </c>
      <c r="I42" s="207">
        <v>8.32</v>
      </c>
      <c r="J42" s="37"/>
      <c r="K42" s="37"/>
      <c r="L42" s="37"/>
      <c r="M42" s="37"/>
      <c r="N42" s="37"/>
      <c r="O42" s="37"/>
      <c r="P42" s="37"/>
    </row>
    <row r="43" spans="1:16" ht="52.5" customHeight="1" thickBot="1" x14ac:dyDescent="0.3">
      <c r="A43" s="133" t="s">
        <v>15</v>
      </c>
      <c r="B43" s="206" t="s">
        <v>36</v>
      </c>
      <c r="C43" s="169">
        <v>35.1</v>
      </c>
      <c r="D43" s="88">
        <v>1.4</v>
      </c>
      <c r="E43" s="88">
        <v>0.15</v>
      </c>
      <c r="F43" s="88">
        <v>9.9</v>
      </c>
      <c r="G43" s="178">
        <f t="shared" si="3"/>
        <v>46.55</v>
      </c>
      <c r="H43" s="69">
        <v>0</v>
      </c>
      <c r="I43" s="208">
        <v>2.2000000000000002</v>
      </c>
      <c r="J43" s="43">
        <f>I43/C43*1000</f>
        <v>62.67806267806268</v>
      </c>
      <c r="K43" s="37"/>
      <c r="L43" s="37"/>
      <c r="M43" s="37"/>
      <c r="N43" s="37"/>
      <c r="O43" s="37"/>
      <c r="P43" s="37"/>
    </row>
    <row r="44" spans="1:16" ht="37.5" customHeight="1" thickBot="1" x14ac:dyDescent="0.3">
      <c r="A44" s="131" t="s">
        <v>15</v>
      </c>
      <c r="B44" s="205" t="s">
        <v>13</v>
      </c>
      <c r="C44" s="169">
        <v>18.5</v>
      </c>
      <c r="D44" s="88">
        <v>1.4</v>
      </c>
      <c r="E44" s="88">
        <v>0.15</v>
      </c>
      <c r="F44" s="88">
        <v>9.9</v>
      </c>
      <c r="G44" s="69">
        <f t="shared" si="3"/>
        <v>46.55</v>
      </c>
      <c r="H44" s="69">
        <v>0</v>
      </c>
      <c r="I44" s="210">
        <v>1.1599999999999999</v>
      </c>
      <c r="J44" s="43">
        <f>I44/C44*1000</f>
        <v>62.702702702702702</v>
      </c>
      <c r="K44" s="37"/>
      <c r="L44" s="37"/>
      <c r="M44" s="37"/>
      <c r="N44" s="28"/>
      <c r="O44" s="37"/>
      <c r="P44" s="28"/>
    </row>
    <row r="45" spans="1:16" ht="42" customHeight="1" thickBot="1" x14ac:dyDescent="0.3">
      <c r="A45" s="387"/>
      <c r="B45" s="388" t="s">
        <v>8</v>
      </c>
      <c r="C45" s="389"/>
      <c r="D45" s="390">
        <f>SUM(D39:D44)</f>
        <v>27.699999999999996</v>
      </c>
      <c r="E45" s="390">
        <f>SUM(E39:E44)</f>
        <v>26.4</v>
      </c>
      <c r="F45" s="390">
        <f>SUM(F39:F44)</f>
        <v>103.70000000000002</v>
      </c>
      <c r="G45" s="390">
        <f>SUM(G39:G44)</f>
        <v>763.19999999999993</v>
      </c>
      <c r="H45" s="390">
        <f>SUM(H39:H44)</f>
        <v>70</v>
      </c>
      <c r="I45" s="391">
        <f>I44+I43+I42+I41+I40+I38+I39</f>
        <v>115</v>
      </c>
      <c r="J45" s="37"/>
      <c r="K45" s="37"/>
      <c r="L45" s="37"/>
      <c r="M45" s="37"/>
      <c r="N45" s="37"/>
      <c r="O45" s="37"/>
      <c r="P45" s="37"/>
    </row>
    <row r="46" spans="1:16" ht="3.75" customHeight="1" thickBot="1" x14ac:dyDescent="0.3">
      <c r="A46" s="133"/>
      <c r="B46" s="52"/>
      <c r="C46" s="169"/>
      <c r="D46" s="232"/>
      <c r="E46" s="232"/>
      <c r="F46" s="232"/>
      <c r="G46" s="232"/>
      <c r="H46" s="232"/>
      <c r="I46" s="150"/>
      <c r="J46" s="28"/>
      <c r="K46" s="28"/>
      <c r="L46" s="28"/>
      <c r="M46" s="28"/>
      <c r="N46" s="28"/>
      <c r="O46" s="28"/>
      <c r="P46" s="28"/>
    </row>
    <row r="47" spans="1:16" ht="50.1" customHeight="1" thickBot="1" x14ac:dyDescent="0.3">
      <c r="A47" s="133"/>
      <c r="B47" s="95" t="s">
        <v>127</v>
      </c>
      <c r="C47" s="169"/>
      <c r="D47" s="25"/>
      <c r="E47" s="25"/>
      <c r="F47" s="25"/>
      <c r="G47" s="53"/>
      <c r="H47" s="54"/>
      <c r="I47" s="150"/>
    </row>
    <row r="48" spans="1:16" ht="36" customHeight="1" thickBot="1" x14ac:dyDescent="0.35">
      <c r="A48" s="125">
        <v>1</v>
      </c>
      <c r="B48" s="194" t="s">
        <v>120</v>
      </c>
      <c r="C48" s="195" t="s">
        <v>175</v>
      </c>
      <c r="D48" s="13">
        <v>4.8</v>
      </c>
      <c r="E48" s="13">
        <v>2.9</v>
      </c>
      <c r="F48" s="13">
        <v>24.5</v>
      </c>
      <c r="G48" s="67">
        <f>(D48*4)+(E48*9)+(F48*4)</f>
        <v>143.30000000000001</v>
      </c>
      <c r="H48" s="46">
        <v>0</v>
      </c>
      <c r="I48" s="367">
        <v>13.02</v>
      </c>
      <c r="J48" s="30"/>
      <c r="K48" s="29"/>
      <c r="L48" s="31"/>
      <c r="M48" s="31"/>
      <c r="N48" s="31"/>
      <c r="O48" s="31"/>
      <c r="P48" s="31"/>
    </row>
    <row r="49" spans="1:16" ht="63.75" customHeight="1" thickBot="1" x14ac:dyDescent="0.35">
      <c r="A49" s="131">
        <v>302</v>
      </c>
      <c r="B49" s="194" t="s">
        <v>146</v>
      </c>
      <c r="C49" s="167" t="s">
        <v>84</v>
      </c>
      <c r="D49" s="92">
        <v>5.7</v>
      </c>
      <c r="E49" s="92">
        <v>10.4</v>
      </c>
      <c r="F49" s="92">
        <v>27</v>
      </c>
      <c r="G49" s="67">
        <f>(D49*4)+(E49*9)+(F49*4)</f>
        <v>224.4</v>
      </c>
      <c r="H49" s="67">
        <v>0</v>
      </c>
      <c r="I49" s="367">
        <v>17.739999999999998</v>
      </c>
      <c r="J49" s="29"/>
      <c r="K49" s="29"/>
      <c r="L49" s="31"/>
      <c r="M49" s="31"/>
      <c r="N49" s="31"/>
      <c r="O49" s="31"/>
      <c r="P49" s="31"/>
    </row>
    <row r="50" spans="1:16" ht="45.75" customHeight="1" thickBot="1" x14ac:dyDescent="0.35">
      <c r="A50" s="131">
        <v>692</v>
      </c>
      <c r="B50" s="194" t="s">
        <v>11</v>
      </c>
      <c r="C50" s="167" t="s">
        <v>105</v>
      </c>
      <c r="D50" s="92">
        <v>3.8</v>
      </c>
      <c r="E50" s="92">
        <v>3.2</v>
      </c>
      <c r="F50" s="92">
        <v>20.170000000000002</v>
      </c>
      <c r="G50" s="67">
        <f>(D50*4)+(E50*9)+(F50*4)</f>
        <v>124.68</v>
      </c>
      <c r="H50" s="67">
        <v>0</v>
      </c>
      <c r="I50" s="200">
        <v>9.33</v>
      </c>
      <c r="J50" s="29"/>
      <c r="K50" s="29"/>
      <c r="L50" s="31"/>
      <c r="M50" s="31"/>
      <c r="N50" s="31"/>
      <c r="O50" s="31"/>
      <c r="P50" s="31"/>
    </row>
    <row r="51" spans="1:16" ht="42.75" customHeight="1" thickBot="1" x14ac:dyDescent="0.35">
      <c r="A51" s="167" t="s">
        <v>15</v>
      </c>
      <c r="B51" s="194" t="s">
        <v>36</v>
      </c>
      <c r="C51" s="167">
        <v>30.5</v>
      </c>
      <c r="D51" s="92">
        <v>2.2999999999999998</v>
      </c>
      <c r="E51" s="92">
        <v>0.3</v>
      </c>
      <c r="F51" s="92">
        <v>9.9</v>
      </c>
      <c r="G51" s="84">
        <f>(D51*4)+(E51*9)+(F51*4)</f>
        <v>51.5</v>
      </c>
      <c r="H51" s="84">
        <v>0</v>
      </c>
      <c r="I51" s="367">
        <v>1.91</v>
      </c>
      <c r="J51" s="43">
        <f>I51/C51*1000</f>
        <v>62.622950819672134</v>
      </c>
      <c r="K51" s="29"/>
      <c r="L51" s="31"/>
      <c r="M51" s="31"/>
      <c r="N51" s="31"/>
      <c r="O51" s="31"/>
      <c r="P51" s="31"/>
    </row>
    <row r="52" spans="1:16" ht="37.5" customHeight="1" thickTop="1" thickBot="1" x14ac:dyDescent="0.35">
      <c r="A52" s="384"/>
      <c r="B52" s="379" t="s">
        <v>8</v>
      </c>
      <c r="C52" s="380"/>
      <c r="D52" s="381">
        <f>SUM(D48:D51)</f>
        <v>16.600000000000001</v>
      </c>
      <c r="E52" s="381">
        <f>SUM(E48:E51)</f>
        <v>16.8</v>
      </c>
      <c r="F52" s="381">
        <f>SUM(F48:F51)</f>
        <v>81.570000000000007</v>
      </c>
      <c r="G52" s="381">
        <f>SUM(G48:G51)</f>
        <v>543.88000000000011</v>
      </c>
      <c r="H52" s="382">
        <f>SUM(H48:H51)</f>
        <v>0</v>
      </c>
      <c r="I52" s="383">
        <f>I48+I49+I50+I51</f>
        <v>41.999999999999993</v>
      </c>
      <c r="J52" s="29"/>
      <c r="K52" s="29"/>
      <c r="L52" s="31"/>
      <c r="M52" s="31"/>
      <c r="N52" s="31"/>
      <c r="O52" s="31"/>
      <c r="P52" s="31"/>
    </row>
    <row r="53" spans="1:16" ht="47.25" customHeight="1" thickTop="1" thickBot="1" x14ac:dyDescent="0.35">
      <c r="A53" s="146"/>
      <c r="B53" s="95" t="s">
        <v>152</v>
      </c>
      <c r="C53" s="141"/>
      <c r="D53" s="5"/>
      <c r="E53" s="5"/>
      <c r="F53" s="5"/>
      <c r="G53" s="115"/>
      <c r="H53" s="115"/>
      <c r="I53" s="149"/>
      <c r="J53" s="29"/>
      <c r="K53" s="29"/>
      <c r="L53" s="31"/>
      <c r="M53" s="31"/>
      <c r="N53" s="31"/>
      <c r="O53" s="31"/>
      <c r="P53" s="31"/>
    </row>
    <row r="54" spans="1:16" ht="6.75" customHeight="1" thickBot="1" x14ac:dyDescent="0.35">
      <c r="A54" s="131"/>
      <c r="B54" s="194"/>
      <c r="C54" s="167"/>
      <c r="D54" s="92"/>
      <c r="E54" s="92"/>
      <c r="F54" s="92"/>
      <c r="G54" s="67"/>
      <c r="H54" s="67"/>
      <c r="I54" s="202"/>
      <c r="J54" s="29"/>
      <c r="K54" s="29"/>
      <c r="L54" s="31"/>
      <c r="M54" s="31"/>
      <c r="N54" s="31"/>
      <c r="O54" s="31"/>
      <c r="P54" s="31"/>
    </row>
    <row r="55" spans="1:16" ht="51" customHeight="1" thickBot="1" x14ac:dyDescent="0.35">
      <c r="A55" s="131">
        <v>443</v>
      </c>
      <c r="B55" s="194" t="s">
        <v>284</v>
      </c>
      <c r="C55" s="167">
        <v>230</v>
      </c>
      <c r="D55" s="92">
        <v>17</v>
      </c>
      <c r="E55" s="92">
        <v>19</v>
      </c>
      <c r="F55" s="92">
        <v>39.700000000000003</v>
      </c>
      <c r="G55" s="178">
        <f>(D55*4)+(E55*9)+(F55*4)</f>
        <v>397.8</v>
      </c>
      <c r="H55" s="67">
        <v>0</v>
      </c>
      <c r="I55" s="201">
        <v>65.86</v>
      </c>
      <c r="J55" s="29"/>
      <c r="K55" s="29"/>
      <c r="L55" s="31"/>
      <c r="M55" s="31"/>
      <c r="N55" s="31"/>
      <c r="O55" s="31"/>
      <c r="P55" s="31"/>
    </row>
    <row r="56" spans="1:16" ht="35.1" customHeight="1" thickBot="1" x14ac:dyDescent="0.35">
      <c r="A56" s="180" t="s">
        <v>25</v>
      </c>
      <c r="B56" s="203" t="s">
        <v>154</v>
      </c>
      <c r="C56" s="181">
        <v>200</v>
      </c>
      <c r="D56" s="179">
        <v>0</v>
      </c>
      <c r="E56" s="179">
        <v>0</v>
      </c>
      <c r="F56" s="179">
        <v>19.399999999999999</v>
      </c>
      <c r="G56" s="591">
        <f>(D56*4)+(E56*9)+(F56*4)</f>
        <v>77.599999999999994</v>
      </c>
      <c r="H56" s="291">
        <v>70</v>
      </c>
      <c r="I56" s="207">
        <v>8.32</v>
      </c>
      <c r="J56" s="29"/>
      <c r="K56" s="29"/>
      <c r="L56" s="31"/>
      <c r="M56" s="31"/>
      <c r="N56" s="31"/>
      <c r="O56" s="31"/>
      <c r="P56" s="31"/>
    </row>
    <row r="57" spans="1:16" ht="35.1" customHeight="1" thickBot="1" x14ac:dyDescent="0.35">
      <c r="A57" s="133" t="s">
        <v>15</v>
      </c>
      <c r="B57" s="206" t="s">
        <v>36</v>
      </c>
      <c r="C57" s="169">
        <v>60.95</v>
      </c>
      <c r="D57" s="88">
        <v>1.4</v>
      </c>
      <c r="E57" s="88">
        <v>0.15</v>
      </c>
      <c r="F57" s="88">
        <v>9.9</v>
      </c>
      <c r="G57" s="69">
        <f>(D57*4)+(E57*9)+(F57*4)</f>
        <v>46.55</v>
      </c>
      <c r="H57" s="69">
        <v>0</v>
      </c>
      <c r="I57" s="208">
        <v>3.82</v>
      </c>
      <c r="J57" s="43">
        <f>I57/C57*1000</f>
        <v>62.674323215750618</v>
      </c>
      <c r="K57" s="29"/>
      <c r="L57" s="31"/>
      <c r="M57" s="31"/>
      <c r="N57" s="31"/>
      <c r="O57" s="31"/>
      <c r="P57" s="31"/>
    </row>
    <row r="58" spans="1:16" ht="6.75" customHeight="1" thickBot="1" x14ac:dyDescent="0.35">
      <c r="A58" s="133"/>
      <c r="B58" s="206"/>
      <c r="C58" s="169"/>
      <c r="D58" s="88"/>
      <c r="E58" s="88"/>
      <c r="F58" s="88"/>
      <c r="G58" s="178"/>
      <c r="H58" s="69"/>
      <c r="I58" s="209"/>
      <c r="J58" s="43" t="e">
        <f>I58/C58*1000</f>
        <v>#DIV/0!</v>
      </c>
      <c r="K58" s="29"/>
      <c r="L58" s="31"/>
      <c r="M58" s="31"/>
      <c r="N58" s="31"/>
      <c r="O58" s="31"/>
      <c r="P58" s="31"/>
    </row>
    <row r="59" spans="1:16" ht="9.75" customHeight="1" thickBot="1" x14ac:dyDescent="0.35">
      <c r="A59" s="167"/>
      <c r="B59" s="386"/>
      <c r="C59" s="224"/>
      <c r="D59" s="36"/>
      <c r="E59" s="36"/>
      <c r="F59" s="36"/>
      <c r="G59" s="26"/>
      <c r="H59" s="26"/>
      <c r="I59" s="175"/>
      <c r="J59" s="29"/>
      <c r="K59" s="29"/>
      <c r="L59" s="31"/>
      <c r="M59" s="31"/>
      <c r="N59" s="31"/>
      <c r="O59" s="31"/>
      <c r="P59" s="31"/>
    </row>
    <row r="60" spans="1:16" ht="35.1" customHeight="1" thickTop="1" thickBot="1" x14ac:dyDescent="0.3">
      <c r="A60" s="384"/>
      <c r="B60" s="379" t="s">
        <v>8</v>
      </c>
      <c r="C60" s="380"/>
      <c r="D60" s="382">
        <f>SUM(D55:D59)</f>
        <v>18.399999999999999</v>
      </c>
      <c r="E60" s="382">
        <f>SUM(E55:E59)</f>
        <v>19.149999999999999</v>
      </c>
      <c r="F60" s="382">
        <f>SUM(F55:F59)</f>
        <v>69</v>
      </c>
      <c r="G60" s="382">
        <f>SUM(G55:G59)</f>
        <v>521.94999999999993</v>
      </c>
      <c r="H60" s="382">
        <f>SUM(H55:H59)</f>
        <v>70</v>
      </c>
      <c r="I60" s="383">
        <f>SUM(I54:I59)</f>
        <v>78</v>
      </c>
    </row>
    <row r="61" spans="1:16" ht="24.95" customHeight="1" thickTop="1" x14ac:dyDescent="0.3">
      <c r="B61" s="32" t="s">
        <v>39</v>
      </c>
      <c r="C61" s="32"/>
      <c r="D61" s="32"/>
      <c r="E61" s="86"/>
      <c r="F61" s="85"/>
      <c r="G61" s="85"/>
      <c r="H61" s="85"/>
    </row>
    <row r="62" spans="1:16" ht="20.25" x14ac:dyDescent="0.3">
      <c r="B62" s="673"/>
      <c r="C62" s="673"/>
      <c r="D62" s="673"/>
      <c r="E62" s="86"/>
      <c r="F62" s="85"/>
      <c r="G62" s="85"/>
      <c r="H62" s="85"/>
    </row>
    <row r="63" spans="1:16" ht="20.25" x14ac:dyDescent="0.3">
      <c r="B63" s="673" t="s">
        <v>37</v>
      </c>
      <c r="C63" s="673"/>
      <c r="D63" s="673"/>
      <c r="E63" s="85"/>
      <c r="F63" s="85"/>
      <c r="G63" s="85"/>
      <c r="H63" s="85"/>
    </row>
    <row r="64" spans="1:16" ht="20.25" x14ac:dyDescent="0.3">
      <c r="B64" s="85"/>
      <c r="C64" s="85"/>
      <c r="D64" s="85"/>
      <c r="E64" s="85"/>
      <c r="F64" s="85"/>
      <c r="G64" s="85"/>
      <c r="H64" s="85"/>
    </row>
    <row r="65" spans="2:4" ht="20.25" x14ac:dyDescent="0.3">
      <c r="B65" s="32" t="s">
        <v>38</v>
      </c>
      <c r="C65" s="32"/>
      <c r="D65" s="32"/>
    </row>
  </sheetData>
  <mergeCells count="11">
    <mergeCell ref="I10:I11"/>
    <mergeCell ref="B62:D62"/>
    <mergeCell ref="B63:D63"/>
    <mergeCell ref="B4:F4"/>
    <mergeCell ref="F5:I5"/>
    <mergeCell ref="D8:I8"/>
    <mergeCell ref="D9:E9"/>
    <mergeCell ref="C10:C12"/>
    <mergeCell ref="D10:F11"/>
    <mergeCell ref="G10:G11"/>
    <mergeCell ref="H10:H11"/>
  </mergeCells>
  <printOptions horizontalCentered="1"/>
  <pageMargins left="0.19685039370078741" right="0.39370078740157483" top="0.19685039370078741" bottom="0.98425196850393704" header="0.70866141732283472" footer="0.51181102362204722"/>
  <pageSetup paperSize="9" scale="33" orientation="portrait" r:id="rId1"/>
  <headerFooter alignWithMargins="0"/>
  <colBreaks count="2" manualBreakCount="2">
    <brk id="12" max="59" man="1"/>
    <brk id="13" max="5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64"/>
  <sheetViews>
    <sheetView topLeftCell="A4" zoomScale="60" zoomScaleNormal="60" zoomScaleSheetLayoutView="75" workbookViewId="0">
      <selection activeCell="E15" sqref="E15"/>
    </sheetView>
  </sheetViews>
  <sheetFormatPr defaultRowHeight="18" x14ac:dyDescent="0.25"/>
  <cols>
    <col min="1" max="1" width="9.6640625" style="1" customWidth="1"/>
    <col min="2" max="2" width="58.4140625" style="1" customWidth="1"/>
    <col min="3" max="3" width="14.25" style="1" customWidth="1"/>
    <col min="4" max="4" width="8" style="1" customWidth="1"/>
    <col min="5" max="5" width="8.6640625" style="1"/>
    <col min="6" max="6" width="7.6640625" style="1" customWidth="1"/>
    <col min="7" max="7" width="7.4140625" style="1" customWidth="1"/>
    <col min="8" max="8" width="5.9140625" style="1" customWidth="1"/>
    <col min="9" max="9" width="13.33203125" style="1" customWidth="1"/>
    <col min="10" max="10" width="8.6640625" style="1" customWidth="1"/>
    <col min="11" max="11" width="8.75" style="1" customWidth="1"/>
    <col min="12" max="12" width="8.9140625" style="1" customWidth="1"/>
    <col min="13" max="13" width="9.4140625" style="1" customWidth="1"/>
    <col min="14" max="14" width="9.5" style="1" customWidth="1"/>
    <col min="15" max="16384" width="8.6640625" style="1"/>
  </cols>
  <sheetData>
    <row r="1" spans="1:14" hidden="1" x14ac:dyDescent="0.25"/>
    <row r="2" spans="1:14" hidden="1" x14ac:dyDescent="0.25"/>
    <row r="3" spans="1:14" hidden="1" x14ac:dyDescent="0.25"/>
    <row r="4" spans="1:14" ht="20.25" x14ac:dyDescent="0.3">
      <c r="I4" s="173"/>
      <c r="J4" s="173"/>
    </row>
    <row r="5" spans="1:14" ht="25.5" x14ac:dyDescent="0.35">
      <c r="B5" s="690" t="s">
        <v>123</v>
      </c>
      <c r="C5" s="690"/>
      <c r="D5" s="690"/>
      <c r="E5" s="690"/>
      <c r="F5" s="690"/>
      <c r="I5" s="45"/>
    </row>
    <row r="6" spans="1:14" ht="4.5" customHeight="1" x14ac:dyDescent="0.35">
      <c r="B6" s="690"/>
      <c r="C6" s="690"/>
      <c r="D6" s="690"/>
      <c r="E6" s="690"/>
      <c r="F6" s="690"/>
    </row>
    <row r="7" spans="1:14" ht="24.95" customHeight="1" x14ac:dyDescent="0.4">
      <c r="F7" s="675" t="s">
        <v>293</v>
      </c>
      <c r="G7" s="675"/>
      <c r="H7" s="675"/>
      <c r="I7" s="675"/>
      <c r="J7" s="32"/>
    </row>
    <row r="8" spans="1:14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4" ht="24.75" customHeight="1" thickBot="1" x14ac:dyDescent="0.35">
      <c r="A9" s="35"/>
      <c r="B9" s="35"/>
      <c r="C9" s="35"/>
      <c r="D9" s="677">
        <v>3</v>
      </c>
      <c r="E9" s="677"/>
    </row>
    <row r="10" spans="1:14" ht="22.5" customHeight="1" x14ac:dyDescent="0.25">
      <c r="A10" s="125" t="s">
        <v>0</v>
      </c>
      <c r="B10" s="140" t="s">
        <v>2</v>
      </c>
      <c r="C10" s="692" t="s">
        <v>18</v>
      </c>
      <c r="D10" s="695" t="s">
        <v>19</v>
      </c>
      <c r="E10" s="696"/>
      <c r="F10" s="697"/>
      <c r="G10" s="695" t="s">
        <v>21</v>
      </c>
      <c r="H10" s="692" t="s">
        <v>102</v>
      </c>
      <c r="I10" s="692" t="s">
        <v>23</v>
      </c>
      <c r="J10" s="44" t="s">
        <v>80</v>
      </c>
      <c r="K10" s="38"/>
      <c r="L10" s="44"/>
      <c r="M10" s="44"/>
      <c r="N10" s="44"/>
    </row>
    <row r="11" spans="1:14" ht="65.25" customHeight="1" thickBot="1" x14ac:dyDescent="0.3">
      <c r="A11" s="130" t="s">
        <v>1</v>
      </c>
      <c r="B11" s="141" t="s">
        <v>3</v>
      </c>
      <c r="C11" s="693"/>
      <c r="D11" s="698"/>
      <c r="E11" s="699"/>
      <c r="F11" s="700"/>
      <c r="G11" s="701"/>
      <c r="H11" s="702"/>
      <c r="I11" s="702"/>
      <c r="J11" s="44"/>
      <c r="K11" s="44"/>
      <c r="L11" s="44"/>
      <c r="M11" s="44"/>
      <c r="N11" s="44"/>
    </row>
    <row r="12" spans="1:14" ht="37.5" customHeight="1" thickBot="1" x14ac:dyDescent="0.3">
      <c r="A12" s="119"/>
      <c r="B12" s="142"/>
      <c r="C12" s="694"/>
      <c r="D12" s="143" t="s">
        <v>4</v>
      </c>
      <c r="E12" s="143" t="s">
        <v>5</v>
      </c>
      <c r="F12" s="143" t="s">
        <v>6</v>
      </c>
      <c r="G12" s="144"/>
      <c r="H12" s="144"/>
      <c r="I12" s="145"/>
      <c r="J12" s="28"/>
      <c r="K12" s="28"/>
      <c r="L12" s="28"/>
      <c r="M12" s="28"/>
      <c r="N12" s="28"/>
    </row>
    <row r="13" spans="1:14" ht="19.5" customHeight="1" thickBot="1" x14ac:dyDescent="0.3">
      <c r="A13" s="2"/>
      <c r="B13" s="22" t="s">
        <v>106</v>
      </c>
      <c r="C13" s="2"/>
      <c r="D13" s="2"/>
      <c r="E13" s="2"/>
      <c r="F13" s="2"/>
      <c r="G13" s="21"/>
      <c r="H13" s="21"/>
      <c r="I13" s="9"/>
      <c r="J13" s="28"/>
      <c r="K13" s="28"/>
      <c r="L13" s="28"/>
      <c r="M13" s="28"/>
      <c r="N13" s="28"/>
    </row>
    <row r="14" spans="1:14" ht="34.5" hidden="1" customHeight="1" thickBot="1" x14ac:dyDescent="0.3">
      <c r="A14" s="139"/>
      <c r="B14" s="147"/>
      <c r="C14" s="163"/>
      <c r="D14" s="62"/>
      <c r="E14" s="62"/>
      <c r="F14" s="62"/>
      <c r="G14" s="63"/>
      <c r="H14" s="295"/>
      <c r="I14" s="150"/>
      <c r="J14" s="37"/>
      <c r="K14" s="37"/>
      <c r="L14" s="37"/>
      <c r="M14" s="37"/>
      <c r="N14" s="37"/>
    </row>
    <row r="15" spans="1:14" ht="44.25" customHeight="1" thickBot="1" x14ac:dyDescent="0.3">
      <c r="A15" s="139">
        <v>1</v>
      </c>
      <c r="B15" s="221" t="s">
        <v>28</v>
      </c>
      <c r="C15" s="163" t="s">
        <v>172</v>
      </c>
      <c r="D15" s="13">
        <v>4</v>
      </c>
      <c r="E15" s="13">
        <v>2.7</v>
      </c>
      <c r="F15" s="13">
        <v>9.1</v>
      </c>
      <c r="G15" s="63">
        <f>(D15*4)+(E15*9)+(F15*4)</f>
        <v>76.699999999999989</v>
      </c>
      <c r="H15" s="46">
        <v>0</v>
      </c>
      <c r="I15" s="137">
        <v>6.88</v>
      </c>
      <c r="J15" s="37"/>
      <c r="K15" s="37"/>
      <c r="L15" s="37"/>
      <c r="M15" s="37"/>
      <c r="N15" s="37"/>
    </row>
    <row r="16" spans="1:14" ht="39" customHeight="1" thickBot="1" x14ac:dyDescent="0.3">
      <c r="A16" s="139">
        <v>340</v>
      </c>
      <c r="B16" s="221" t="s">
        <v>98</v>
      </c>
      <c r="C16" s="163" t="s">
        <v>184</v>
      </c>
      <c r="D16" s="62">
        <v>9.6</v>
      </c>
      <c r="E16" s="62">
        <v>13.5</v>
      </c>
      <c r="F16" s="62">
        <v>33.6</v>
      </c>
      <c r="G16" s="63">
        <f>(D16*4)+(E16*9)+(F16*4)</f>
        <v>294.3</v>
      </c>
      <c r="H16" s="63">
        <v>0</v>
      </c>
      <c r="I16" s="148">
        <v>47.52</v>
      </c>
      <c r="J16" s="37"/>
      <c r="K16" s="37"/>
      <c r="L16" s="37"/>
      <c r="M16" s="37"/>
      <c r="N16" s="37"/>
    </row>
    <row r="17" spans="1:15" ht="45.75" customHeight="1" thickBot="1" x14ac:dyDescent="0.3">
      <c r="A17" s="131">
        <v>693</v>
      </c>
      <c r="B17" s="196" t="s">
        <v>177</v>
      </c>
      <c r="C17" s="131">
        <v>200</v>
      </c>
      <c r="D17" s="24">
        <v>3.7</v>
      </c>
      <c r="E17" s="24">
        <v>3.5</v>
      </c>
      <c r="F17" s="24">
        <v>27</v>
      </c>
      <c r="G17" s="63">
        <f>(D17*4)+(E17*9)+(F17*4)</f>
        <v>154.30000000000001</v>
      </c>
      <c r="H17" s="63">
        <v>0</v>
      </c>
      <c r="I17" s="148">
        <v>9.77</v>
      </c>
      <c r="J17" s="184">
        <f>I17/C17*1000</f>
        <v>48.849999999999994</v>
      </c>
      <c r="K17" s="28"/>
      <c r="L17" s="28"/>
      <c r="M17" s="28"/>
      <c r="N17" s="28"/>
    </row>
    <row r="18" spans="1:15" ht="34.5" customHeight="1" thickBot="1" x14ac:dyDescent="0.3">
      <c r="A18" s="131" t="s">
        <v>15</v>
      </c>
      <c r="B18" s="196" t="s">
        <v>36</v>
      </c>
      <c r="C18" s="131">
        <v>45.2</v>
      </c>
      <c r="D18" s="24">
        <v>2.16</v>
      </c>
      <c r="E18" s="24">
        <v>0.3</v>
      </c>
      <c r="F18" s="24">
        <v>13.4</v>
      </c>
      <c r="G18" s="54">
        <f>(D18*4)+(E18*9)+(F18*4)</f>
        <v>64.94</v>
      </c>
      <c r="H18" s="26">
        <v>0</v>
      </c>
      <c r="I18" s="148">
        <v>2.83</v>
      </c>
      <c r="J18" s="184">
        <f>I18/C18*1000</f>
        <v>62.610619469026545</v>
      </c>
      <c r="K18" s="28"/>
      <c r="L18" s="28"/>
      <c r="M18" s="28"/>
      <c r="N18" s="28"/>
    </row>
    <row r="19" spans="1:15" ht="41.25" customHeight="1" thickTop="1" thickBot="1" x14ac:dyDescent="0.3">
      <c r="A19" s="419"/>
      <c r="B19" s="418" t="s">
        <v>8</v>
      </c>
      <c r="C19" s="417"/>
      <c r="D19" s="419">
        <f t="shared" ref="D19:I19" si="0">SUM(D14:D18)</f>
        <v>19.46</v>
      </c>
      <c r="E19" s="419">
        <f t="shared" si="0"/>
        <v>20</v>
      </c>
      <c r="F19" s="419">
        <f t="shared" si="0"/>
        <v>83.100000000000009</v>
      </c>
      <c r="G19" s="419">
        <f t="shared" si="0"/>
        <v>590.24</v>
      </c>
      <c r="H19" s="420">
        <f t="shared" si="0"/>
        <v>0</v>
      </c>
      <c r="I19" s="421">
        <f t="shared" si="0"/>
        <v>67</v>
      </c>
      <c r="J19" s="28"/>
      <c r="K19" s="28"/>
      <c r="L19" s="28"/>
      <c r="M19" s="28"/>
      <c r="N19" s="28"/>
    </row>
    <row r="20" spans="1:15" ht="18.75" customHeight="1" thickTop="1" thickBot="1" x14ac:dyDescent="0.3">
      <c r="A20" s="93"/>
      <c r="B20" s="425" t="s">
        <v>107</v>
      </c>
      <c r="C20" s="169"/>
      <c r="D20" s="25"/>
      <c r="E20" s="25"/>
      <c r="F20" s="349"/>
      <c r="G20" s="306"/>
      <c r="H20" s="306"/>
      <c r="I20" s="426"/>
      <c r="J20" s="28"/>
      <c r="K20" s="28"/>
      <c r="L20" s="28"/>
      <c r="M20" s="28"/>
      <c r="N20" s="28"/>
    </row>
    <row r="21" spans="1:15" ht="47.25" customHeight="1" thickBot="1" x14ac:dyDescent="0.3">
      <c r="A21" s="139">
        <v>1</v>
      </c>
      <c r="B21" s="221" t="s">
        <v>28</v>
      </c>
      <c r="C21" s="163" t="s">
        <v>188</v>
      </c>
      <c r="D21" s="13">
        <v>4</v>
      </c>
      <c r="E21" s="13">
        <v>2.7</v>
      </c>
      <c r="F21" s="13">
        <v>9.1</v>
      </c>
      <c r="G21" s="63">
        <f>(D21*4)+(E21*9)+(F21*4)</f>
        <v>76.699999999999989</v>
      </c>
      <c r="H21" s="46">
        <v>0</v>
      </c>
      <c r="I21" s="137">
        <v>10.31</v>
      </c>
      <c r="J21" s="28"/>
      <c r="K21" s="28"/>
      <c r="L21" s="28"/>
      <c r="M21" s="28"/>
      <c r="N21" s="28"/>
    </row>
    <row r="22" spans="1:15" ht="32.25" customHeight="1" thickBot="1" x14ac:dyDescent="0.3">
      <c r="A22" s="139">
        <v>340</v>
      </c>
      <c r="B22" s="221" t="s">
        <v>98</v>
      </c>
      <c r="C22" s="163" t="s">
        <v>189</v>
      </c>
      <c r="D22" s="62">
        <v>9.6</v>
      </c>
      <c r="E22" s="62">
        <v>13.5</v>
      </c>
      <c r="F22" s="62">
        <v>33.6</v>
      </c>
      <c r="G22" s="63">
        <f>(D22*4)+(E22*9)+(F22*4)</f>
        <v>294.3</v>
      </c>
      <c r="H22" s="63">
        <v>0</v>
      </c>
      <c r="I22" s="148">
        <v>55.79</v>
      </c>
      <c r="J22" s="28"/>
      <c r="K22" s="28"/>
      <c r="L22" s="28"/>
      <c r="M22" s="28"/>
      <c r="N22" s="28"/>
    </row>
    <row r="23" spans="1:15" ht="35.1" customHeight="1" thickBot="1" x14ac:dyDescent="0.3">
      <c r="A23" s="131">
        <v>693</v>
      </c>
      <c r="B23" s="196" t="s">
        <v>177</v>
      </c>
      <c r="C23" s="131">
        <v>200</v>
      </c>
      <c r="D23" s="24">
        <v>3.7</v>
      </c>
      <c r="E23" s="24">
        <v>3.5</v>
      </c>
      <c r="F23" s="24">
        <v>27</v>
      </c>
      <c r="G23" s="63">
        <f>(D23*4)+(E23*9)+(F23*4)</f>
        <v>154.30000000000001</v>
      </c>
      <c r="H23" s="63">
        <v>0</v>
      </c>
      <c r="I23" s="148">
        <v>9.77</v>
      </c>
      <c r="J23" s="184">
        <f>I23/C23*1000</f>
        <v>48.849999999999994</v>
      </c>
      <c r="K23" s="28"/>
      <c r="L23" s="28"/>
      <c r="M23" s="28"/>
      <c r="N23" s="28"/>
    </row>
    <row r="24" spans="1:15" ht="35.1" customHeight="1" thickBot="1" x14ac:dyDescent="0.3">
      <c r="A24" s="131" t="s">
        <v>15</v>
      </c>
      <c r="B24" s="196" t="s">
        <v>36</v>
      </c>
      <c r="C24" s="131">
        <v>34</v>
      </c>
      <c r="D24" s="24">
        <v>2.16</v>
      </c>
      <c r="E24" s="24">
        <v>0.3</v>
      </c>
      <c r="F24" s="24">
        <v>13.4</v>
      </c>
      <c r="G24" s="54">
        <f>(D24*4)+(E24*9)+(F24*4)</f>
        <v>64.94</v>
      </c>
      <c r="H24" s="26">
        <v>0</v>
      </c>
      <c r="I24" s="148">
        <v>2.13</v>
      </c>
      <c r="J24" s="184">
        <f>I24/C24*1000</f>
        <v>62.647058823529406</v>
      </c>
      <c r="K24" s="28"/>
      <c r="L24" s="28"/>
      <c r="M24" s="28"/>
      <c r="N24" s="28"/>
    </row>
    <row r="25" spans="1:15" ht="35.1" customHeight="1" thickBot="1" x14ac:dyDescent="0.3">
      <c r="A25" s="563"/>
      <c r="B25" s="581" t="s">
        <v>8</v>
      </c>
      <c r="C25" s="582"/>
      <c r="D25" s="563">
        <f>SUM(D21:D24)</f>
        <v>19.46</v>
      </c>
      <c r="E25" s="563">
        <f>SUM(E21:E24)</f>
        <v>20</v>
      </c>
      <c r="F25" s="563">
        <f>SUM(F21:F24)</f>
        <v>83.100000000000009</v>
      </c>
      <c r="G25" s="584">
        <f>SUM(G21:G24)</f>
        <v>590.24</v>
      </c>
      <c r="H25" s="586">
        <f>SUM(H21:H23)</f>
        <v>0</v>
      </c>
      <c r="I25" s="585">
        <f>SUM(I21:I24)</f>
        <v>77.999999999999986</v>
      </c>
      <c r="J25" s="28"/>
      <c r="K25" s="28"/>
      <c r="L25" s="28"/>
      <c r="M25" s="28"/>
      <c r="N25" s="28"/>
    </row>
    <row r="26" spans="1:15" ht="9.75" hidden="1" customHeight="1" x14ac:dyDescent="0.25">
      <c r="A26" s="326"/>
      <c r="B26" s="303"/>
      <c r="C26" s="310"/>
      <c r="D26" s="311"/>
      <c r="E26" s="311"/>
      <c r="F26" s="312"/>
      <c r="G26" s="313"/>
      <c r="H26" s="313"/>
      <c r="I26" s="314"/>
      <c r="J26" s="28"/>
      <c r="K26" s="28"/>
      <c r="L26" s="28"/>
      <c r="M26" s="28"/>
      <c r="N26" s="28"/>
    </row>
    <row r="27" spans="1:15" ht="26.25" customHeight="1" thickTop="1" thickBot="1" x14ac:dyDescent="0.3">
      <c r="A27" s="4"/>
      <c r="B27" s="369" t="s">
        <v>30</v>
      </c>
      <c r="C27" s="130"/>
      <c r="D27" s="4"/>
      <c r="E27" s="4"/>
      <c r="F27" s="42"/>
      <c r="G27" s="344"/>
      <c r="H27" s="344"/>
      <c r="I27" s="370"/>
      <c r="J27" s="28"/>
      <c r="K27" s="28"/>
      <c r="L27" s="28"/>
      <c r="M27" s="28"/>
      <c r="N27" s="28"/>
      <c r="O27" s="27"/>
    </row>
    <row r="28" spans="1:15" ht="57" customHeight="1" thickBot="1" x14ac:dyDescent="0.3">
      <c r="A28" s="131" t="s">
        <v>241</v>
      </c>
      <c r="B28" s="196" t="s">
        <v>242</v>
      </c>
      <c r="C28" s="197" t="s">
        <v>84</v>
      </c>
      <c r="D28" s="24">
        <v>4</v>
      </c>
      <c r="E28" s="24">
        <v>4.7</v>
      </c>
      <c r="F28" s="575">
        <v>9.8000000000000007</v>
      </c>
      <c r="G28" s="54">
        <f t="shared" ref="G28:G34" si="1">(D28*4)+(E28*9)+(F28*4)</f>
        <v>97.5</v>
      </c>
      <c r="H28" s="593">
        <v>0</v>
      </c>
      <c r="I28" s="148">
        <v>14.35</v>
      </c>
      <c r="J28" s="28"/>
      <c r="K28" s="28"/>
      <c r="L28" s="28"/>
      <c r="M28" s="28"/>
      <c r="N28" s="28"/>
      <c r="O28" s="27"/>
    </row>
    <row r="29" spans="1:15" ht="57.75" customHeight="1" thickBot="1" x14ac:dyDescent="0.3">
      <c r="A29" s="133" t="s">
        <v>211</v>
      </c>
      <c r="B29" s="194" t="s">
        <v>212</v>
      </c>
      <c r="C29" s="342">
        <v>180</v>
      </c>
      <c r="D29" s="99">
        <v>14.7</v>
      </c>
      <c r="E29" s="99">
        <v>11.9</v>
      </c>
      <c r="F29" s="99">
        <v>11</v>
      </c>
      <c r="G29" s="54">
        <f t="shared" si="1"/>
        <v>209.9</v>
      </c>
      <c r="H29" s="296">
        <v>0</v>
      </c>
      <c r="I29" s="148">
        <v>62.27</v>
      </c>
      <c r="J29" s="37"/>
      <c r="K29" s="37"/>
      <c r="L29" s="37"/>
      <c r="M29" s="37"/>
      <c r="N29" s="37"/>
      <c r="O29" s="27"/>
    </row>
    <row r="30" spans="1:15" ht="11.25" customHeight="1" thickBot="1" x14ac:dyDescent="0.3">
      <c r="A30" s="131"/>
      <c r="B30" s="194"/>
      <c r="C30" s="195"/>
      <c r="D30" s="36"/>
      <c r="E30" s="36"/>
      <c r="F30" s="36"/>
      <c r="G30" s="26"/>
      <c r="H30" s="26"/>
      <c r="I30" s="137"/>
      <c r="J30" s="37"/>
      <c r="K30" s="37"/>
      <c r="L30" s="37"/>
      <c r="M30" s="37"/>
      <c r="N30" s="37"/>
    </row>
    <row r="31" spans="1:15" ht="42.75" customHeight="1" thickBot="1" x14ac:dyDescent="0.3">
      <c r="A31" s="131">
        <v>524</v>
      </c>
      <c r="B31" s="194" t="s">
        <v>183</v>
      </c>
      <c r="C31" s="195">
        <v>15</v>
      </c>
      <c r="D31" s="36">
        <v>1.36</v>
      </c>
      <c r="E31" s="36">
        <v>0.36</v>
      </c>
      <c r="F31" s="36">
        <v>6.5</v>
      </c>
      <c r="G31" s="26">
        <f t="shared" si="1"/>
        <v>34.68</v>
      </c>
      <c r="H31" s="26">
        <v>0</v>
      </c>
      <c r="I31" s="148">
        <v>3.98</v>
      </c>
      <c r="J31" s="37"/>
      <c r="K31" s="37"/>
      <c r="L31" s="37"/>
      <c r="M31" s="37"/>
      <c r="N31" s="37"/>
    </row>
    <row r="32" spans="1:15" ht="40.5" customHeight="1" thickBot="1" x14ac:dyDescent="0.3">
      <c r="A32" s="131">
        <v>700</v>
      </c>
      <c r="B32" s="196" t="s">
        <v>198</v>
      </c>
      <c r="C32" s="197" t="s">
        <v>92</v>
      </c>
      <c r="D32" s="24">
        <v>0.1</v>
      </c>
      <c r="E32" s="24">
        <v>0</v>
      </c>
      <c r="F32" s="24">
        <v>24.9</v>
      </c>
      <c r="G32" s="26">
        <f>(D32+F32)*4+E32*9</f>
        <v>100</v>
      </c>
      <c r="H32" s="26">
        <v>60</v>
      </c>
      <c r="I32" s="137">
        <v>11.79</v>
      </c>
      <c r="J32" s="184"/>
      <c r="K32" s="37"/>
      <c r="L32" s="37"/>
      <c r="M32" s="37"/>
      <c r="N32" s="37"/>
    </row>
    <row r="33" spans="1:14" ht="42.75" customHeight="1" thickBot="1" x14ac:dyDescent="0.3">
      <c r="A33" s="131" t="s">
        <v>15</v>
      </c>
      <c r="B33" s="196" t="s">
        <v>36</v>
      </c>
      <c r="C33" s="197">
        <v>37</v>
      </c>
      <c r="D33" s="24">
        <v>3</v>
      </c>
      <c r="E33" s="24">
        <v>0.4</v>
      </c>
      <c r="F33" s="24">
        <v>18.8</v>
      </c>
      <c r="G33" s="26">
        <f t="shared" si="1"/>
        <v>90.8</v>
      </c>
      <c r="H33" s="26">
        <v>0</v>
      </c>
      <c r="I33" s="137">
        <v>2.3199999999999998</v>
      </c>
      <c r="J33" s="184">
        <f>I33/C33*1000</f>
        <v>62.702702702702702</v>
      </c>
      <c r="K33" s="37"/>
      <c r="L33" s="37"/>
      <c r="M33" s="37"/>
      <c r="N33" s="37"/>
    </row>
    <row r="34" spans="1:14" ht="32.25" customHeight="1" thickBot="1" x14ac:dyDescent="0.3">
      <c r="A34" s="167" t="s">
        <v>15</v>
      </c>
      <c r="B34" s="231" t="s">
        <v>13</v>
      </c>
      <c r="C34" s="168">
        <v>20.6</v>
      </c>
      <c r="D34" s="100">
        <v>2.2999999999999998</v>
      </c>
      <c r="E34" s="100">
        <v>0.3</v>
      </c>
      <c r="F34" s="100">
        <v>14.1</v>
      </c>
      <c r="G34" s="26">
        <f t="shared" si="1"/>
        <v>68.3</v>
      </c>
      <c r="H34" s="26">
        <v>0</v>
      </c>
      <c r="I34" s="175">
        <v>1.29</v>
      </c>
      <c r="J34" s="184">
        <f>I34/C34*1000</f>
        <v>62.621359223300963</v>
      </c>
      <c r="K34" s="28"/>
      <c r="L34" s="28"/>
      <c r="M34" s="28"/>
      <c r="N34" s="28"/>
    </row>
    <row r="35" spans="1:14" ht="33" customHeight="1" thickTop="1" thickBot="1" x14ac:dyDescent="0.3">
      <c r="A35" s="419"/>
      <c r="B35" s="418" t="s">
        <v>8</v>
      </c>
      <c r="C35" s="417"/>
      <c r="D35" s="419">
        <f t="shared" ref="D35:I35" si="2">SUM(D28:D34)</f>
        <v>25.46</v>
      </c>
      <c r="E35" s="419">
        <f t="shared" si="2"/>
        <v>17.66</v>
      </c>
      <c r="F35" s="419">
        <f t="shared" si="2"/>
        <v>85.1</v>
      </c>
      <c r="G35" s="419">
        <f t="shared" si="2"/>
        <v>601.17999999999995</v>
      </c>
      <c r="H35" s="419">
        <f t="shared" si="2"/>
        <v>60</v>
      </c>
      <c r="I35" s="421">
        <f t="shared" si="2"/>
        <v>96.000000000000014</v>
      </c>
      <c r="J35" s="37"/>
      <c r="K35" s="37"/>
      <c r="L35" s="37"/>
      <c r="M35" s="37"/>
      <c r="N35" s="37"/>
    </row>
    <row r="36" spans="1:14" ht="33.75" hidden="1" customHeight="1" thickBot="1" x14ac:dyDescent="0.3">
      <c r="A36" s="6"/>
      <c r="B36" s="12" t="s">
        <v>10</v>
      </c>
      <c r="C36" s="143"/>
      <c r="D36" s="8">
        <f>D19+D35</f>
        <v>44.92</v>
      </c>
      <c r="E36" s="8">
        <f>E19+E35</f>
        <v>37.659999999999997</v>
      </c>
      <c r="F36" s="8">
        <f>F19+F35</f>
        <v>168.2</v>
      </c>
      <c r="G36" s="39">
        <f>G19+G35</f>
        <v>1191.42</v>
      </c>
      <c r="H36" s="115"/>
      <c r="I36" s="156"/>
      <c r="J36" s="28"/>
      <c r="K36" s="37"/>
      <c r="L36" s="37"/>
      <c r="M36" s="28"/>
      <c r="N36" s="28"/>
    </row>
    <row r="37" spans="1:14" ht="25.5" customHeight="1" thickTop="1" thickBot="1" x14ac:dyDescent="0.3">
      <c r="A37" s="4"/>
      <c r="B37" s="96" t="s">
        <v>31</v>
      </c>
      <c r="C37" s="130"/>
      <c r="D37" s="4"/>
      <c r="E37" s="4"/>
      <c r="F37" s="4"/>
      <c r="G37" s="42"/>
      <c r="H37" s="42"/>
      <c r="I37" s="235"/>
      <c r="J37" s="28"/>
      <c r="K37" s="37"/>
      <c r="L37" s="37"/>
      <c r="M37" s="28"/>
      <c r="N37" s="28"/>
    </row>
    <row r="38" spans="1:14" ht="54" customHeight="1" thickBot="1" x14ac:dyDescent="0.3">
      <c r="A38" s="131" t="s">
        <v>241</v>
      </c>
      <c r="B38" s="196" t="s">
        <v>242</v>
      </c>
      <c r="C38" s="197" t="s">
        <v>78</v>
      </c>
      <c r="D38" s="24">
        <v>4</v>
      </c>
      <c r="E38" s="24">
        <v>4.7</v>
      </c>
      <c r="F38" s="575">
        <v>9.8000000000000007</v>
      </c>
      <c r="G38" s="54">
        <f>(D38*4)+(E38*9)+(F38*4)</f>
        <v>97.5</v>
      </c>
      <c r="H38" s="593">
        <v>0</v>
      </c>
      <c r="I38" s="148">
        <v>17.600000000000001</v>
      </c>
      <c r="J38" s="28"/>
      <c r="K38" s="37"/>
      <c r="L38" s="37"/>
      <c r="M38" s="28"/>
      <c r="N38" s="28"/>
    </row>
    <row r="39" spans="1:14" ht="54.75" customHeight="1" thickBot="1" x14ac:dyDescent="0.3">
      <c r="A39" s="133" t="s">
        <v>211</v>
      </c>
      <c r="B39" s="194" t="s">
        <v>212</v>
      </c>
      <c r="C39" s="342">
        <v>230</v>
      </c>
      <c r="D39" s="99">
        <v>14.7</v>
      </c>
      <c r="E39" s="99">
        <v>11.9</v>
      </c>
      <c r="F39" s="99">
        <v>11</v>
      </c>
      <c r="G39" s="54">
        <f>(D39*4)+(E39*9)+(F39*4)</f>
        <v>209.9</v>
      </c>
      <c r="H39" s="296">
        <v>0</v>
      </c>
      <c r="I39" s="148">
        <v>79.45</v>
      </c>
      <c r="J39" s="37"/>
      <c r="K39" s="37"/>
      <c r="L39" s="37"/>
      <c r="M39" s="37"/>
      <c r="N39" s="37"/>
    </row>
    <row r="40" spans="1:14" ht="6" customHeight="1" thickBot="1" x14ac:dyDescent="0.3">
      <c r="A40" s="131"/>
      <c r="B40" s="194"/>
      <c r="C40" s="195"/>
      <c r="D40" s="36"/>
      <c r="E40" s="36"/>
      <c r="F40" s="36"/>
      <c r="G40" s="26"/>
      <c r="H40" s="26"/>
      <c r="I40" s="137"/>
      <c r="J40" s="37"/>
      <c r="K40" s="37"/>
      <c r="L40" s="37"/>
      <c r="M40" s="37"/>
      <c r="N40" s="37"/>
    </row>
    <row r="41" spans="1:14" ht="45" customHeight="1" thickBot="1" x14ac:dyDescent="0.3">
      <c r="A41" s="131">
        <v>524</v>
      </c>
      <c r="B41" s="194" t="s">
        <v>183</v>
      </c>
      <c r="C41" s="195">
        <v>15</v>
      </c>
      <c r="D41" s="36">
        <v>1.36</v>
      </c>
      <c r="E41" s="36">
        <v>0.36</v>
      </c>
      <c r="F41" s="36">
        <v>6.5</v>
      </c>
      <c r="G41" s="26">
        <f>(D41*4)+(E41*9)+(F41*4)</f>
        <v>34.68</v>
      </c>
      <c r="H41" s="26">
        <v>0</v>
      </c>
      <c r="I41" s="148">
        <v>3.98</v>
      </c>
      <c r="J41" s="37"/>
      <c r="K41" s="37"/>
      <c r="L41" s="37"/>
      <c r="M41" s="37"/>
      <c r="N41" s="37"/>
    </row>
    <row r="42" spans="1:14" ht="40.5" customHeight="1" thickBot="1" x14ac:dyDescent="0.3">
      <c r="A42" s="131">
        <v>700</v>
      </c>
      <c r="B42" s="196" t="s">
        <v>145</v>
      </c>
      <c r="C42" s="197" t="s">
        <v>93</v>
      </c>
      <c r="D42" s="24">
        <v>0.1</v>
      </c>
      <c r="E42" s="24">
        <v>0</v>
      </c>
      <c r="F42" s="24">
        <v>24.9</v>
      </c>
      <c r="G42" s="26">
        <f>(D42+F42)*4+E42*9</f>
        <v>100</v>
      </c>
      <c r="H42" s="26">
        <v>70</v>
      </c>
      <c r="I42" s="137">
        <v>11.87</v>
      </c>
      <c r="J42" s="184"/>
      <c r="K42" s="37"/>
      <c r="L42" s="37"/>
      <c r="M42" s="37"/>
      <c r="N42" s="37"/>
    </row>
    <row r="43" spans="1:14" ht="44.25" customHeight="1" thickBot="1" x14ac:dyDescent="0.3">
      <c r="A43" s="131" t="s">
        <v>15</v>
      </c>
      <c r="B43" s="196" t="s">
        <v>36</v>
      </c>
      <c r="C43" s="197">
        <v>18.5</v>
      </c>
      <c r="D43" s="24">
        <v>1.2</v>
      </c>
      <c r="E43" s="24">
        <v>0.42</v>
      </c>
      <c r="F43" s="24">
        <v>20</v>
      </c>
      <c r="G43" s="26">
        <f>(D43*4)+(E43*9)+(F43*4)</f>
        <v>88.58</v>
      </c>
      <c r="H43" s="26">
        <v>0</v>
      </c>
      <c r="I43" s="148">
        <v>1.1599999999999999</v>
      </c>
      <c r="J43" s="184">
        <f>I43/C43*1000</f>
        <v>62.702702702702702</v>
      </c>
      <c r="K43" s="37"/>
      <c r="L43" s="28"/>
      <c r="M43" s="37"/>
      <c r="N43" s="28"/>
    </row>
    <row r="44" spans="1:14" ht="32.25" customHeight="1" thickBot="1" x14ac:dyDescent="0.3">
      <c r="A44" s="167" t="s">
        <v>15</v>
      </c>
      <c r="B44" s="231" t="s">
        <v>13</v>
      </c>
      <c r="C44" s="168">
        <v>15</v>
      </c>
      <c r="D44" s="100">
        <v>2.2999999999999998</v>
      </c>
      <c r="E44" s="100">
        <v>0.3</v>
      </c>
      <c r="F44" s="100">
        <v>14.1</v>
      </c>
      <c r="G44" s="26">
        <f>(D44*4)+(E44*9)+(F44*4)</f>
        <v>68.3</v>
      </c>
      <c r="H44" s="26">
        <v>0</v>
      </c>
      <c r="I44" s="175">
        <v>0.94</v>
      </c>
      <c r="J44" s="184">
        <f>I44/C44*1000</f>
        <v>62.666666666666664</v>
      </c>
      <c r="K44" s="37"/>
      <c r="L44" s="28"/>
      <c r="M44" s="37"/>
      <c r="N44" s="28"/>
    </row>
    <row r="45" spans="1:14" ht="30" customHeight="1" thickTop="1" thickBot="1" x14ac:dyDescent="0.3">
      <c r="A45" s="419"/>
      <c r="B45" s="418" t="s">
        <v>8</v>
      </c>
      <c r="C45" s="417"/>
      <c r="D45" s="420">
        <f t="shared" ref="D45:I45" si="3">SUM(D38:D44)</f>
        <v>23.66</v>
      </c>
      <c r="E45" s="420">
        <f t="shared" si="3"/>
        <v>17.680000000000003</v>
      </c>
      <c r="F45" s="420">
        <f t="shared" si="3"/>
        <v>86.3</v>
      </c>
      <c r="G45" s="420">
        <f t="shared" si="3"/>
        <v>598.95999999999992</v>
      </c>
      <c r="H45" s="420">
        <f t="shared" si="3"/>
        <v>70</v>
      </c>
      <c r="I45" s="421">
        <f t="shared" si="3"/>
        <v>115.00000000000001</v>
      </c>
      <c r="J45" s="37"/>
      <c r="K45" s="37"/>
      <c r="L45" s="37"/>
      <c r="M45" s="37"/>
      <c r="N45" s="37"/>
    </row>
    <row r="46" spans="1:14" ht="11.25" customHeight="1" thickTop="1" thickBot="1" x14ac:dyDescent="0.3">
      <c r="A46" s="6"/>
      <c r="B46" s="12"/>
      <c r="C46" s="143"/>
      <c r="D46" s="8"/>
      <c r="E46" s="8"/>
      <c r="F46" s="8"/>
      <c r="G46" s="236"/>
      <c r="H46" s="236"/>
      <c r="I46" s="151"/>
      <c r="J46" s="28"/>
      <c r="K46" s="28"/>
      <c r="L46" s="28"/>
      <c r="M46" s="28"/>
      <c r="N46" s="28"/>
    </row>
    <row r="47" spans="1:14" ht="32.25" customHeight="1" thickBot="1" x14ac:dyDescent="0.3">
      <c r="A47" s="6"/>
      <c r="B47" s="59" t="s">
        <v>132</v>
      </c>
      <c r="C47" s="143"/>
      <c r="D47" s="8"/>
      <c r="E47" s="8"/>
      <c r="F47" s="8"/>
      <c r="G47" s="39"/>
      <c r="H47" s="39"/>
      <c r="I47" s="151"/>
    </row>
    <row r="48" spans="1:14" ht="45.75" customHeight="1" thickBot="1" x14ac:dyDescent="0.35">
      <c r="A48" s="139">
        <v>340</v>
      </c>
      <c r="B48" s="221" t="s">
        <v>98</v>
      </c>
      <c r="C48" s="163" t="s">
        <v>206</v>
      </c>
      <c r="D48" s="62">
        <v>9.6</v>
      </c>
      <c r="E48" s="62">
        <v>13.5</v>
      </c>
      <c r="F48" s="62">
        <v>33.6</v>
      </c>
      <c r="G48" s="63">
        <f>(D48*4)+(E48*9)+(F48*4)</f>
        <v>294.3</v>
      </c>
      <c r="H48" s="63">
        <v>0</v>
      </c>
      <c r="I48" s="137">
        <v>30.14</v>
      </c>
      <c r="J48" s="30"/>
      <c r="K48" s="31"/>
      <c r="L48" s="31"/>
      <c r="M48" s="31"/>
      <c r="N48" s="31"/>
    </row>
    <row r="49" spans="1:14" ht="41.25" customHeight="1" thickBot="1" x14ac:dyDescent="0.35">
      <c r="A49" s="131">
        <v>693</v>
      </c>
      <c r="B49" s="196" t="s">
        <v>177</v>
      </c>
      <c r="C49" s="131">
        <v>200</v>
      </c>
      <c r="D49" s="24">
        <v>3.7</v>
      </c>
      <c r="E49" s="24">
        <v>3.5</v>
      </c>
      <c r="F49" s="24">
        <v>27</v>
      </c>
      <c r="G49" s="63">
        <f>(D49*4)+(E49*9)+(F49*4)</f>
        <v>154.30000000000001</v>
      </c>
      <c r="H49" s="63">
        <v>0</v>
      </c>
      <c r="I49" s="148">
        <v>9.77</v>
      </c>
      <c r="J49" s="29"/>
      <c r="K49" s="31"/>
      <c r="L49" s="31"/>
      <c r="M49" s="31"/>
      <c r="N49" s="31"/>
    </row>
    <row r="50" spans="1:14" ht="35.1" customHeight="1" thickBot="1" x14ac:dyDescent="0.35">
      <c r="A50" s="131" t="s">
        <v>15</v>
      </c>
      <c r="B50" s="196" t="s">
        <v>36</v>
      </c>
      <c r="C50" s="131">
        <v>33.4</v>
      </c>
      <c r="D50" s="24">
        <v>2.16</v>
      </c>
      <c r="E50" s="24">
        <v>0.3</v>
      </c>
      <c r="F50" s="24">
        <v>13.4</v>
      </c>
      <c r="G50" s="54">
        <f>(D50*4)+(E50*9)+(F50*4)</f>
        <v>64.94</v>
      </c>
      <c r="H50" s="26">
        <v>0</v>
      </c>
      <c r="I50" s="148">
        <v>2.09</v>
      </c>
      <c r="J50" s="184">
        <f>I50/C50*1000</f>
        <v>62.574850299401199</v>
      </c>
      <c r="K50" s="31"/>
      <c r="L50" s="31"/>
      <c r="M50" s="31"/>
      <c r="N50" s="31"/>
    </row>
    <row r="51" spans="1:14" ht="6" customHeight="1" thickBot="1" x14ac:dyDescent="0.35">
      <c r="A51" s="167"/>
      <c r="B51" s="230"/>
      <c r="C51" s="438"/>
      <c r="D51" s="227"/>
      <c r="E51" s="227"/>
      <c r="F51" s="227"/>
      <c r="G51" s="26"/>
      <c r="H51" s="26"/>
      <c r="I51" s="439"/>
      <c r="J51" s="29"/>
      <c r="K51" s="31"/>
      <c r="L51" s="31"/>
      <c r="M51" s="31"/>
      <c r="N51" s="31"/>
    </row>
    <row r="52" spans="1:14" ht="35.1" customHeight="1" thickTop="1" thickBot="1" x14ac:dyDescent="0.35">
      <c r="A52" s="419"/>
      <c r="B52" s="418" t="s">
        <v>8</v>
      </c>
      <c r="C52" s="417"/>
      <c r="D52" s="419">
        <f t="shared" ref="D52:I52" si="4">SUM(D48:D51)</f>
        <v>15.46</v>
      </c>
      <c r="E52" s="419">
        <f t="shared" si="4"/>
        <v>17.3</v>
      </c>
      <c r="F52" s="419">
        <f t="shared" si="4"/>
        <v>74</v>
      </c>
      <c r="G52" s="419">
        <f t="shared" si="4"/>
        <v>513.54</v>
      </c>
      <c r="H52" s="420">
        <f t="shared" si="4"/>
        <v>0</v>
      </c>
      <c r="I52" s="436">
        <f t="shared" si="4"/>
        <v>42</v>
      </c>
      <c r="J52" s="29"/>
      <c r="K52" s="31"/>
      <c r="L52" s="31"/>
      <c r="M52" s="31"/>
      <c r="N52" s="31"/>
    </row>
    <row r="53" spans="1:14" ht="21" customHeight="1" thickTop="1" thickBot="1" x14ac:dyDescent="0.3">
      <c r="A53" s="422"/>
      <c r="B53" s="440" t="s">
        <v>129</v>
      </c>
      <c r="C53" s="422"/>
      <c r="D53" s="422"/>
      <c r="E53" s="422"/>
      <c r="F53" s="422"/>
      <c r="G53" s="422"/>
      <c r="H53" s="422"/>
      <c r="I53" s="422"/>
    </row>
    <row r="54" spans="1:14" ht="35.1" customHeight="1" thickBot="1" x14ac:dyDescent="0.3">
      <c r="A54" s="133" t="s">
        <v>211</v>
      </c>
      <c r="B54" s="194" t="s">
        <v>212</v>
      </c>
      <c r="C54" s="342">
        <v>180</v>
      </c>
      <c r="D54" s="99">
        <v>14.7</v>
      </c>
      <c r="E54" s="99">
        <v>11.9</v>
      </c>
      <c r="F54" s="99">
        <v>11</v>
      </c>
      <c r="G54" s="54">
        <f>(D54*4)+(E54*9)+(F54*4)</f>
        <v>209.9</v>
      </c>
      <c r="H54" s="296">
        <v>0</v>
      </c>
      <c r="I54" s="148">
        <v>62.27</v>
      </c>
    </row>
    <row r="55" spans="1:14" ht="35.1" customHeight="1" thickBot="1" x14ac:dyDescent="0.3">
      <c r="A55" s="131">
        <v>700</v>
      </c>
      <c r="B55" s="196" t="s">
        <v>145</v>
      </c>
      <c r="C55" s="197" t="s">
        <v>93</v>
      </c>
      <c r="D55" s="24">
        <v>0.1</v>
      </c>
      <c r="E55" s="24">
        <v>0</v>
      </c>
      <c r="F55" s="24">
        <v>24.9</v>
      </c>
      <c r="G55" s="26">
        <f>(D55+F55)*4+E55*9</f>
        <v>100</v>
      </c>
      <c r="H55" s="26">
        <v>70</v>
      </c>
      <c r="I55" s="137">
        <v>11.87</v>
      </c>
    </row>
    <row r="56" spans="1:14" ht="9.75" customHeight="1" thickBot="1" x14ac:dyDescent="0.3">
      <c r="A56" s="131"/>
      <c r="B56" s="194"/>
      <c r="C56" s="195"/>
      <c r="D56" s="36"/>
      <c r="E56" s="36"/>
      <c r="F56" s="36"/>
      <c r="G56" s="26"/>
      <c r="H56" s="26"/>
      <c r="I56" s="148"/>
    </row>
    <row r="57" spans="1:14" ht="41.25" hidden="1" customHeight="1" thickBot="1" x14ac:dyDescent="0.3">
      <c r="A57" s="131"/>
      <c r="B57" s="194"/>
      <c r="C57" s="197"/>
      <c r="D57" s="36"/>
      <c r="E57" s="36"/>
      <c r="F57" s="36"/>
      <c r="G57" s="26"/>
      <c r="H57" s="26"/>
      <c r="I57" s="148"/>
      <c r="J57" s="184" t="e">
        <f>I57/C57*1000</f>
        <v>#DIV/0!</v>
      </c>
    </row>
    <row r="58" spans="1:14" ht="30.75" customHeight="1" thickBot="1" x14ac:dyDescent="0.3">
      <c r="A58" s="131" t="s">
        <v>15</v>
      </c>
      <c r="B58" s="196" t="s">
        <v>36</v>
      </c>
      <c r="C58" s="197">
        <v>61.6</v>
      </c>
      <c r="D58" s="24">
        <v>1.2</v>
      </c>
      <c r="E58" s="24">
        <v>0.42</v>
      </c>
      <c r="F58" s="24">
        <v>20</v>
      </c>
      <c r="G58" s="26">
        <f>(D58*4)+(E58*9)+(F58*4)</f>
        <v>88.58</v>
      </c>
      <c r="H58" s="26">
        <v>0</v>
      </c>
      <c r="I58" s="148">
        <v>3.86</v>
      </c>
      <c r="J58" s="184">
        <f>I58/C58*1000</f>
        <v>62.662337662337656</v>
      </c>
    </row>
    <row r="59" spans="1:14" ht="35.1" customHeight="1" thickTop="1" thickBot="1" x14ac:dyDescent="0.3">
      <c r="A59" s="419"/>
      <c r="B59" s="418" t="s">
        <v>8</v>
      </c>
      <c r="C59" s="417"/>
      <c r="D59" s="420">
        <f t="shared" ref="D59:I59" si="5">SUM(D54:D58)</f>
        <v>15.999999999999998</v>
      </c>
      <c r="E59" s="420">
        <f t="shared" si="5"/>
        <v>12.32</v>
      </c>
      <c r="F59" s="420">
        <f t="shared" si="5"/>
        <v>55.9</v>
      </c>
      <c r="G59" s="420">
        <f t="shared" si="5"/>
        <v>398.47999999999996</v>
      </c>
      <c r="H59" s="420">
        <f t="shared" si="5"/>
        <v>70</v>
      </c>
      <c r="I59" s="436">
        <f t="shared" si="5"/>
        <v>78</v>
      </c>
    </row>
    <row r="60" spans="1:14" ht="27" customHeight="1" thickTop="1" x14ac:dyDescent="0.3">
      <c r="B60" s="32" t="s">
        <v>49</v>
      </c>
      <c r="C60" s="32"/>
      <c r="D60" s="32"/>
      <c r="E60" s="86"/>
      <c r="F60" s="85"/>
      <c r="G60" s="85"/>
      <c r="H60" s="85"/>
    </row>
    <row r="61" spans="1:14" ht="20.25" x14ac:dyDescent="0.3">
      <c r="B61" s="673"/>
      <c r="C61" s="673"/>
      <c r="D61" s="673"/>
      <c r="E61" s="86"/>
      <c r="F61" s="85"/>
      <c r="G61" s="85"/>
      <c r="H61" s="85"/>
    </row>
    <row r="62" spans="1:14" ht="20.25" x14ac:dyDescent="0.3">
      <c r="B62" s="673" t="s">
        <v>50</v>
      </c>
      <c r="C62" s="673"/>
      <c r="D62" s="673"/>
      <c r="E62" s="85"/>
      <c r="F62" s="85"/>
      <c r="G62" s="85"/>
      <c r="H62" s="85"/>
    </row>
    <row r="63" spans="1:14" ht="20.25" x14ac:dyDescent="0.3">
      <c r="B63" s="85"/>
      <c r="C63" s="85"/>
      <c r="D63" s="85"/>
      <c r="E63" s="85"/>
      <c r="F63" s="85"/>
      <c r="G63" s="85"/>
      <c r="H63" s="85"/>
    </row>
    <row r="64" spans="1:14" ht="20.25" x14ac:dyDescent="0.3">
      <c r="B64" s="32" t="s">
        <v>51</v>
      </c>
      <c r="C64" s="32"/>
      <c r="D64" s="32"/>
    </row>
  </sheetData>
  <mergeCells count="12">
    <mergeCell ref="B61:D61"/>
    <mergeCell ref="B62:D62"/>
    <mergeCell ref="B5:F5"/>
    <mergeCell ref="B6:F6"/>
    <mergeCell ref="F7:I7"/>
    <mergeCell ref="D8:I8"/>
    <mergeCell ref="D9:E9"/>
    <mergeCell ref="C10:C12"/>
    <mergeCell ref="D10:F11"/>
    <mergeCell ref="G10:G11"/>
    <mergeCell ref="H10:H11"/>
    <mergeCell ref="I10:I11"/>
  </mergeCells>
  <printOptions horizontalCentered="1"/>
  <pageMargins left="0.19685039370078741" right="0.39370078740157483" top="0.19685039370078741" bottom="0.98425196850393704" header="0.70866141732283472" footer="0.51181102362204722"/>
  <pageSetup paperSize="9" scale="4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4"/>
  <sheetViews>
    <sheetView topLeftCell="A4" zoomScale="60" zoomScaleNormal="60" zoomScaleSheetLayoutView="75" workbookViewId="0">
      <selection activeCell="C25" sqref="C25"/>
    </sheetView>
  </sheetViews>
  <sheetFormatPr defaultRowHeight="18" x14ac:dyDescent="0.25"/>
  <cols>
    <col min="1" max="1" width="9.6640625" style="1" customWidth="1"/>
    <col min="2" max="2" width="58.4140625" style="1" customWidth="1"/>
    <col min="3" max="3" width="14.25" style="1" customWidth="1"/>
    <col min="4" max="4" width="8" style="1" customWidth="1"/>
    <col min="5" max="5" width="8.6640625" style="1"/>
    <col min="6" max="6" width="7.6640625" style="1" customWidth="1"/>
    <col min="7" max="7" width="7.4140625" style="1" customWidth="1"/>
    <col min="8" max="8" width="5.9140625" style="1" customWidth="1"/>
    <col min="9" max="9" width="13.33203125" style="1" customWidth="1"/>
    <col min="10" max="10" width="8.6640625" style="1" customWidth="1"/>
    <col min="11" max="11" width="8.75" style="1" customWidth="1"/>
    <col min="12" max="12" width="8.9140625" style="1" customWidth="1"/>
    <col min="13" max="13" width="9.4140625" style="1" customWidth="1"/>
    <col min="14" max="14" width="9.5" style="1" customWidth="1"/>
    <col min="15" max="16384" width="8.6640625" style="1"/>
  </cols>
  <sheetData>
    <row r="1" spans="1:14" hidden="1" x14ac:dyDescent="0.25"/>
    <row r="2" spans="1:14" hidden="1" x14ac:dyDescent="0.25"/>
    <row r="3" spans="1:14" hidden="1" x14ac:dyDescent="0.25"/>
    <row r="4" spans="1:14" ht="20.25" x14ac:dyDescent="0.3">
      <c r="I4" s="173"/>
      <c r="J4" s="173"/>
    </row>
    <row r="5" spans="1:14" ht="25.5" x14ac:dyDescent="0.35">
      <c r="B5" s="690" t="s">
        <v>123</v>
      </c>
      <c r="C5" s="690"/>
      <c r="D5" s="690"/>
      <c r="E5" s="690"/>
      <c r="F5" s="690"/>
      <c r="I5" s="45"/>
    </row>
    <row r="6" spans="1:14" ht="4.5" customHeight="1" x14ac:dyDescent="0.35">
      <c r="B6" s="690"/>
      <c r="C6" s="690"/>
      <c r="D6" s="690"/>
      <c r="E6" s="690"/>
      <c r="F6" s="690"/>
    </row>
    <row r="7" spans="1:14" ht="24.95" customHeight="1" x14ac:dyDescent="0.4">
      <c r="F7" s="675" t="s">
        <v>293</v>
      </c>
      <c r="G7" s="675"/>
      <c r="H7" s="675"/>
      <c r="I7" s="675"/>
      <c r="J7" s="32"/>
    </row>
    <row r="8" spans="1:14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4" ht="24.75" customHeight="1" thickBot="1" x14ac:dyDescent="0.35">
      <c r="A9" s="35"/>
      <c r="B9" s="35"/>
      <c r="C9" s="35"/>
      <c r="D9" s="677">
        <v>3</v>
      </c>
      <c r="E9" s="677"/>
    </row>
    <row r="10" spans="1:14" ht="22.5" customHeight="1" x14ac:dyDescent="0.25">
      <c r="A10" s="125" t="s">
        <v>0</v>
      </c>
      <c r="B10" s="140" t="s">
        <v>2</v>
      </c>
      <c r="C10" s="692" t="s">
        <v>18</v>
      </c>
      <c r="D10" s="695" t="s">
        <v>19</v>
      </c>
      <c r="E10" s="696"/>
      <c r="F10" s="697"/>
      <c r="G10" s="695" t="s">
        <v>21</v>
      </c>
      <c r="H10" s="692" t="s">
        <v>102</v>
      </c>
      <c r="I10" s="692" t="s">
        <v>23</v>
      </c>
      <c r="J10" s="44" t="s">
        <v>80</v>
      </c>
      <c r="K10" s="38"/>
      <c r="L10" s="44"/>
      <c r="M10" s="44"/>
      <c r="N10" s="44"/>
    </row>
    <row r="11" spans="1:14" ht="65.25" customHeight="1" thickBot="1" x14ac:dyDescent="0.3">
      <c r="A11" s="130" t="s">
        <v>1</v>
      </c>
      <c r="B11" s="141" t="s">
        <v>3</v>
      </c>
      <c r="C11" s="693"/>
      <c r="D11" s="698"/>
      <c r="E11" s="699"/>
      <c r="F11" s="700"/>
      <c r="G11" s="701"/>
      <c r="H11" s="702"/>
      <c r="I11" s="702"/>
      <c r="J11" s="44"/>
      <c r="K11" s="44"/>
      <c r="L11" s="44"/>
      <c r="M11" s="44"/>
      <c r="N11" s="44"/>
    </row>
    <row r="12" spans="1:14" ht="37.5" customHeight="1" thickBot="1" x14ac:dyDescent="0.3">
      <c r="A12" s="119"/>
      <c r="B12" s="142"/>
      <c r="C12" s="694"/>
      <c r="D12" s="143" t="s">
        <v>4</v>
      </c>
      <c r="E12" s="143" t="s">
        <v>5</v>
      </c>
      <c r="F12" s="143" t="s">
        <v>6</v>
      </c>
      <c r="G12" s="144"/>
      <c r="H12" s="144"/>
      <c r="I12" s="145"/>
      <c r="J12" s="28"/>
      <c r="K12" s="28"/>
      <c r="L12" s="28"/>
      <c r="M12" s="28"/>
      <c r="N12" s="28"/>
    </row>
    <row r="13" spans="1:14" ht="19.5" customHeight="1" thickBot="1" x14ac:dyDescent="0.3">
      <c r="A13" s="2"/>
      <c r="B13" s="22" t="s">
        <v>106</v>
      </c>
      <c r="C13" s="2"/>
      <c r="D13" s="2"/>
      <c r="E13" s="2"/>
      <c r="F13" s="2"/>
      <c r="G13" s="21"/>
      <c r="H13" s="21"/>
      <c r="I13" s="9"/>
      <c r="J13" s="28"/>
      <c r="K13" s="28"/>
      <c r="L13" s="28"/>
      <c r="M13" s="28"/>
      <c r="N13" s="28"/>
    </row>
    <row r="14" spans="1:14" ht="34.5" hidden="1" customHeight="1" thickBot="1" x14ac:dyDescent="0.3">
      <c r="A14" s="139"/>
      <c r="B14" s="147"/>
      <c r="C14" s="163"/>
      <c r="D14" s="62"/>
      <c r="E14" s="62"/>
      <c r="F14" s="62"/>
      <c r="G14" s="63"/>
      <c r="H14" s="295"/>
      <c r="I14" s="150"/>
      <c r="J14" s="37"/>
      <c r="K14" s="37"/>
      <c r="L14" s="37"/>
      <c r="M14" s="37"/>
      <c r="N14" s="37"/>
    </row>
    <row r="15" spans="1:14" ht="44.25" customHeight="1" thickBot="1" x14ac:dyDescent="0.3">
      <c r="A15" s="139">
        <v>1</v>
      </c>
      <c r="B15" s="221" t="s">
        <v>28</v>
      </c>
      <c r="C15" s="163" t="s">
        <v>172</v>
      </c>
      <c r="D15" s="13">
        <v>4</v>
      </c>
      <c r="E15" s="13">
        <v>2.7</v>
      </c>
      <c r="F15" s="13">
        <v>9.1</v>
      </c>
      <c r="G15" s="63">
        <f>(D15*4)+(E15*9)+(F15*4)</f>
        <v>76.699999999999989</v>
      </c>
      <c r="H15" s="46">
        <v>0</v>
      </c>
      <c r="I15" s="137">
        <v>6.88</v>
      </c>
      <c r="J15" s="37"/>
      <c r="K15" s="37"/>
      <c r="L15" s="37"/>
      <c r="M15" s="37"/>
      <c r="N15" s="37"/>
    </row>
    <row r="16" spans="1:14" ht="39" customHeight="1" thickBot="1" x14ac:dyDescent="0.3">
      <c r="A16" s="139">
        <v>340</v>
      </c>
      <c r="B16" s="221" t="s">
        <v>98</v>
      </c>
      <c r="C16" s="163" t="s">
        <v>184</v>
      </c>
      <c r="D16" s="62">
        <v>9.6</v>
      </c>
      <c r="E16" s="62">
        <v>13.5</v>
      </c>
      <c r="F16" s="62">
        <v>33.6</v>
      </c>
      <c r="G16" s="63">
        <f>(D16*4)+(E16*9)+(F16*4)</f>
        <v>294.3</v>
      </c>
      <c r="H16" s="63">
        <v>0</v>
      </c>
      <c r="I16" s="148">
        <v>47.52</v>
      </c>
      <c r="J16" s="37"/>
      <c r="K16" s="37"/>
      <c r="L16" s="37"/>
      <c r="M16" s="37"/>
      <c r="N16" s="37"/>
    </row>
    <row r="17" spans="1:15" ht="45.75" customHeight="1" thickBot="1" x14ac:dyDescent="0.3">
      <c r="A17" s="131">
        <v>693</v>
      </c>
      <c r="B17" s="196" t="s">
        <v>177</v>
      </c>
      <c r="C17" s="131">
        <v>200</v>
      </c>
      <c r="D17" s="24">
        <v>3.7</v>
      </c>
      <c r="E17" s="24">
        <v>3.5</v>
      </c>
      <c r="F17" s="24">
        <v>27</v>
      </c>
      <c r="G17" s="63">
        <f>(D17*4)+(E17*9)+(F17*4)</f>
        <v>154.30000000000001</v>
      </c>
      <c r="H17" s="63">
        <v>0</v>
      </c>
      <c r="I17" s="148">
        <v>9.77</v>
      </c>
      <c r="J17" s="184">
        <f>I17/C17*1000</f>
        <v>48.849999999999994</v>
      </c>
      <c r="K17" s="28"/>
      <c r="L17" s="28"/>
      <c r="M17" s="28"/>
      <c r="N17" s="28"/>
    </row>
    <row r="18" spans="1:15" ht="34.5" customHeight="1" thickBot="1" x14ac:dyDescent="0.3">
      <c r="A18" s="131" t="s">
        <v>15</v>
      </c>
      <c r="B18" s="196" t="s">
        <v>36</v>
      </c>
      <c r="C18" s="131">
        <v>45.2</v>
      </c>
      <c r="D18" s="24">
        <v>2.16</v>
      </c>
      <c r="E18" s="24">
        <v>0.3</v>
      </c>
      <c r="F18" s="24">
        <v>13.4</v>
      </c>
      <c r="G18" s="54">
        <f>(D18*4)+(E18*9)+(F18*4)</f>
        <v>64.94</v>
      </c>
      <c r="H18" s="26">
        <v>0</v>
      </c>
      <c r="I18" s="148">
        <v>2.83</v>
      </c>
      <c r="J18" s="184">
        <f>I18/C18*1000</f>
        <v>62.610619469026545</v>
      </c>
      <c r="K18" s="28"/>
      <c r="L18" s="28"/>
      <c r="M18" s="28"/>
      <c r="N18" s="28"/>
    </row>
    <row r="19" spans="1:15" ht="41.25" customHeight="1" thickTop="1" thickBot="1" x14ac:dyDescent="0.3">
      <c r="A19" s="419"/>
      <c r="B19" s="418" t="s">
        <v>8</v>
      </c>
      <c r="C19" s="417"/>
      <c r="D19" s="419">
        <f t="shared" ref="D19:I19" si="0">SUM(D14:D18)</f>
        <v>19.46</v>
      </c>
      <c r="E19" s="419">
        <f t="shared" si="0"/>
        <v>20</v>
      </c>
      <c r="F19" s="419">
        <f t="shared" si="0"/>
        <v>83.100000000000009</v>
      </c>
      <c r="G19" s="419">
        <f t="shared" si="0"/>
        <v>590.24</v>
      </c>
      <c r="H19" s="420">
        <f t="shared" si="0"/>
        <v>0</v>
      </c>
      <c r="I19" s="421">
        <f t="shared" si="0"/>
        <v>67</v>
      </c>
      <c r="J19" s="28"/>
      <c r="K19" s="28"/>
      <c r="L19" s="28"/>
      <c r="M19" s="28"/>
      <c r="N19" s="28"/>
    </row>
    <row r="20" spans="1:15" ht="18.75" customHeight="1" thickTop="1" thickBot="1" x14ac:dyDescent="0.3">
      <c r="A20" s="93"/>
      <c r="B20" s="425" t="s">
        <v>107</v>
      </c>
      <c r="C20" s="169"/>
      <c r="D20" s="25"/>
      <c r="E20" s="25"/>
      <c r="F20" s="349"/>
      <c r="G20" s="306"/>
      <c r="H20" s="306"/>
      <c r="I20" s="426"/>
      <c r="J20" s="28"/>
      <c r="K20" s="28"/>
      <c r="L20" s="28"/>
      <c r="M20" s="28"/>
      <c r="N20" s="28"/>
    </row>
    <row r="21" spans="1:15" ht="47.25" customHeight="1" thickBot="1" x14ac:dyDescent="0.3">
      <c r="A21" s="139">
        <v>1</v>
      </c>
      <c r="B21" s="221" t="s">
        <v>28</v>
      </c>
      <c r="C21" s="163" t="s">
        <v>188</v>
      </c>
      <c r="D21" s="13">
        <v>4</v>
      </c>
      <c r="E21" s="13">
        <v>2.7</v>
      </c>
      <c r="F21" s="13">
        <v>9.1</v>
      </c>
      <c r="G21" s="63">
        <f>(D21*4)+(E21*9)+(F21*4)</f>
        <v>76.699999999999989</v>
      </c>
      <c r="H21" s="46">
        <v>0</v>
      </c>
      <c r="I21" s="137">
        <v>10.31</v>
      </c>
      <c r="J21" s="28"/>
      <c r="K21" s="28"/>
      <c r="L21" s="28"/>
      <c r="M21" s="28"/>
      <c r="N21" s="28"/>
    </row>
    <row r="22" spans="1:15" ht="32.25" customHeight="1" thickBot="1" x14ac:dyDescent="0.3">
      <c r="A22" s="139">
        <v>340</v>
      </c>
      <c r="B22" s="221" t="s">
        <v>98</v>
      </c>
      <c r="C22" s="163" t="s">
        <v>189</v>
      </c>
      <c r="D22" s="62">
        <v>9.6</v>
      </c>
      <c r="E22" s="62">
        <v>13.5</v>
      </c>
      <c r="F22" s="62">
        <v>33.6</v>
      </c>
      <c r="G22" s="63">
        <f>(D22*4)+(E22*9)+(F22*4)</f>
        <v>294.3</v>
      </c>
      <c r="H22" s="63">
        <v>0</v>
      </c>
      <c r="I22" s="148">
        <v>55.79</v>
      </c>
      <c r="J22" s="28"/>
      <c r="K22" s="28"/>
      <c r="L22" s="28"/>
      <c r="M22" s="28"/>
      <c r="N22" s="28"/>
    </row>
    <row r="23" spans="1:15" ht="35.1" customHeight="1" thickBot="1" x14ac:dyDescent="0.3">
      <c r="A23" s="131">
        <v>693</v>
      </c>
      <c r="B23" s="196" t="s">
        <v>177</v>
      </c>
      <c r="C23" s="131">
        <v>200</v>
      </c>
      <c r="D23" s="24">
        <v>3.7</v>
      </c>
      <c r="E23" s="24">
        <v>3.5</v>
      </c>
      <c r="F23" s="24">
        <v>27</v>
      </c>
      <c r="G23" s="63">
        <f>(D23*4)+(E23*9)+(F23*4)</f>
        <v>154.30000000000001</v>
      </c>
      <c r="H23" s="63">
        <v>0</v>
      </c>
      <c r="I23" s="148">
        <v>9.77</v>
      </c>
      <c r="J23" s="184">
        <f>I23/C23*1000</f>
        <v>48.849999999999994</v>
      </c>
      <c r="K23" s="28"/>
      <c r="L23" s="28"/>
      <c r="M23" s="28"/>
      <c r="N23" s="28"/>
    </row>
    <row r="24" spans="1:15" ht="35.1" customHeight="1" thickBot="1" x14ac:dyDescent="0.3">
      <c r="A24" s="131" t="s">
        <v>15</v>
      </c>
      <c r="B24" s="196" t="s">
        <v>36</v>
      </c>
      <c r="C24" s="131">
        <v>34</v>
      </c>
      <c r="D24" s="24">
        <v>2.16</v>
      </c>
      <c r="E24" s="24">
        <v>0.3</v>
      </c>
      <c r="F24" s="24">
        <v>13.4</v>
      </c>
      <c r="G24" s="54">
        <f>(D24*4)+(E24*9)+(F24*4)</f>
        <v>64.94</v>
      </c>
      <c r="H24" s="26">
        <v>0</v>
      </c>
      <c r="I24" s="148">
        <v>2.13</v>
      </c>
      <c r="J24" s="184">
        <f>I24/C24*1000</f>
        <v>62.647058823529406</v>
      </c>
      <c r="K24" s="28"/>
      <c r="L24" s="28"/>
      <c r="M24" s="28"/>
      <c r="N24" s="28"/>
    </row>
    <row r="25" spans="1:15" ht="35.1" customHeight="1" thickBot="1" x14ac:dyDescent="0.3">
      <c r="A25" s="563"/>
      <c r="B25" s="581" t="s">
        <v>8</v>
      </c>
      <c r="C25" s="582"/>
      <c r="D25" s="563">
        <f>SUM(D21:D24)</f>
        <v>19.46</v>
      </c>
      <c r="E25" s="563">
        <f>SUM(E21:E24)</f>
        <v>20</v>
      </c>
      <c r="F25" s="563">
        <f>SUM(F21:F24)</f>
        <v>83.100000000000009</v>
      </c>
      <c r="G25" s="584">
        <f>SUM(G21:G24)</f>
        <v>590.24</v>
      </c>
      <c r="H25" s="586">
        <f>SUM(H21:H23)</f>
        <v>0</v>
      </c>
      <c r="I25" s="585">
        <f>SUM(I21:I24)</f>
        <v>77.999999999999986</v>
      </c>
      <c r="J25" s="28"/>
      <c r="K25" s="28"/>
      <c r="L25" s="28"/>
      <c r="M25" s="28"/>
      <c r="N25" s="28"/>
    </row>
    <row r="26" spans="1:15" ht="9.75" hidden="1" customHeight="1" x14ac:dyDescent="0.25">
      <c r="A26" s="326"/>
      <c r="B26" s="303"/>
      <c r="C26" s="310"/>
      <c r="D26" s="311"/>
      <c r="E26" s="311"/>
      <c r="F26" s="312"/>
      <c r="G26" s="313"/>
      <c r="H26" s="313"/>
      <c r="I26" s="314"/>
      <c r="J26" s="28"/>
      <c r="K26" s="28"/>
      <c r="L26" s="28"/>
      <c r="M26" s="28"/>
      <c r="N26" s="28"/>
    </row>
    <row r="27" spans="1:15" ht="26.25" customHeight="1" thickTop="1" thickBot="1" x14ac:dyDescent="0.3">
      <c r="A27" s="4"/>
      <c r="B27" s="369" t="s">
        <v>30</v>
      </c>
      <c r="C27" s="130"/>
      <c r="D27" s="4"/>
      <c r="E27" s="4"/>
      <c r="F27" s="42"/>
      <c r="G27" s="344"/>
      <c r="H27" s="344"/>
      <c r="I27" s="370"/>
      <c r="J27" s="28"/>
      <c r="K27" s="28"/>
      <c r="L27" s="28"/>
      <c r="M27" s="28"/>
      <c r="N27" s="28"/>
      <c r="O27" s="27"/>
    </row>
    <row r="28" spans="1:15" ht="57" customHeight="1" thickBot="1" x14ac:dyDescent="0.3">
      <c r="A28" s="131" t="s">
        <v>209</v>
      </c>
      <c r="B28" s="196" t="s">
        <v>210</v>
      </c>
      <c r="C28" s="197" t="s">
        <v>84</v>
      </c>
      <c r="D28" s="24">
        <v>4</v>
      </c>
      <c r="E28" s="24">
        <v>4.7</v>
      </c>
      <c r="F28" s="575">
        <v>9.8000000000000007</v>
      </c>
      <c r="G28" s="54">
        <f t="shared" ref="G28:G34" si="1">(D28*4)+(E28*9)+(F28*4)</f>
        <v>97.5</v>
      </c>
      <c r="H28" s="593">
        <v>0</v>
      </c>
      <c r="I28" s="148">
        <v>12.08</v>
      </c>
      <c r="J28" s="28"/>
      <c r="K28" s="28"/>
      <c r="L28" s="28"/>
      <c r="M28" s="28"/>
      <c r="N28" s="28"/>
      <c r="O28" s="27"/>
    </row>
    <row r="29" spans="1:15" ht="63" customHeight="1" thickBot="1" x14ac:dyDescent="0.3">
      <c r="A29" s="133">
        <v>386</v>
      </c>
      <c r="B29" s="194" t="s">
        <v>286</v>
      </c>
      <c r="C29" s="342">
        <v>140</v>
      </c>
      <c r="D29" s="99">
        <v>14.7</v>
      </c>
      <c r="E29" s="99">
        <v>11.9</v>
      </c>
      <c r="F29" s="99">
        <v>11</v>
      </c>
      <c r="G29" s="54">
        <f t="shared" si="1"/>
        <v>209.9</v>
      </c>
      <c r="H29" s="296">
        <v>0</v>
      </c>
      <c r="I29" s="148">
        <v>52.63</v>
      </c>
      <c r="J29" s="37"/>
      <c r="K29" s="37"/>
      <c r="L29" s="37"/>
      <c r="M29" s="37"/>
      <c r="N29" s="37"/>
      <c r="O29" s="27"/>
    </row>
    <row r="30" spans="1:15" ht="48.75" customHeight="1" thickBot="1" x14ac:dyDescent="0.3">
      <c r="A30" s="131">
        <v>511</v>
      </c>
      <c r="B30" s="194" t="s">
        <v>150</v>
      </c>
      <c r="C30" s="195">
        <v>150</v>
      </c>
      <c r="D30" s="36">
        <v>3.7</v>
      </c>
      <c r="E30" s="36">
        <v>5.3</v>
      </c>
      <c r="F30" s="36">
        <v>36.9</v>
      </c>
      <c r="G30" s="26">
        <f>(D30*4)+(E30*9)+(F30*4)</f>
        <v>210.1</v>
      </c>
      <c r="H30" s="26">
        <v>0</v>
      </c>
      <c r="I30" s="137">
        <v>11.01</v>
      </c>
      <c r="J30" s="37"/>
      <c r="K30" s="37"/>
      <c r="L30" s="37"/>
      <c r="M30" s="37"/>
      <c r="N30" s="37"/>
    </row>
    <row r="31" spans="1:15" ht="42.75" customHeight="1" thickBot="1" x14ac:dyDescent="0.3">
      <c r="A31" s="131">
        <v>524</v>
      </c>
      <c r="B31" s="194" t="s">
        <v>183</v>
      </c>
      <c r="C31" s="195">
        <v>25</v>
      </c>
      <c r="D31" s="36">
        <v>1.5</v>
      </c>
      <c r="E31" s="36">
        <v>0.5</v>
      </c>
      <c r="F31" s="36">
        <v>8</v>
      </c>
      <c r="G31" s="26">
        <f t="shared" si="1"/>
        <v>42.5</v>
      </c>
      <c r="H31" s="26">
        <v>0</v>
      </c>
      <c r="I31" s="148">
        <v>6.61</v>
      </c>
      <c r="J31" s="37"/>
      <c r="K31" s="37"/>
      <c r="L31" s="37"/>
      <c r="M31" s="37"/>
      <c r="N31" s="37"/>
    </row>
    <row r="32" spans="1:15" ht="40.5" customHeight="1" thickBot="1" x14ac:dyDescent="0.3">
      <c r="A32" s="131">
        <v>700</v>
      </c>
      <c r="B32" s="196" t="s">
        <v>198</v>
      </c>
      <c r="C32" s="197" t="s">
        <v>92</v>
      </c>
      <c r="D32" s="24">
        <v>0.1</v>
      </c>
      <c r="E32" s="24">
        <v>0</v>
      </c>
      <c r="F32" s="24">
        <v>24.9</v>
      </c>
      <c r="G32" s="26">
        <f>(D32+F32)*4+E32*9</f>
        <v>100</v>
      </c>
      <c r="H32" s="26">
        <v>60</v>
      </c>
      <c r="I32" s="137">
        <v>11.64</v>
      </c>
      <c r="J32" s="184"/>
      <c r="K32" s="37"/>
      <c r="L32" s="37"/>
      <c r="M32" s="37"/>
      <c r="N32" s="37"/>
    </row>
    <row r="33" spans="1:14" ht="42.75" customHeight="1" thickBot="1" x14ac:dyDescent="0.3">
      <c r="A33" s="131" t="s">
        <v>15</v>
      </c>
      <c r="B33" s="196" t="s">
        <v>36</v>
      </c>
      <c r="C33" s="197">
        <v>18.5</v>
      </c>
      <c r="D33" s="24">
        <v>3</v>
      </c>
      <c r="E33" s="24">
        <v>0.4</v>
      </c>
      <c r="F33" s="24">
        <v>18.8</v>
      </c>
      <c r="G33" s="26">
        <f t="shared" si="1"/>
        <v>90.8</v>
      </c>
      <c r="H33" s="26">
        <v>0</v>
      </c>
      <c r="I33" s="137">
        <v>1.1599999999999999</v>
      </c>
      <c r="J33" s="184">
        <f>I33/C33*1000</f>
        <v>62.702702702702702</v>
      </c>
      <c r="K33" s="37"/>
      <c r="L33" s="37"/>
      <c r="M33" s="37"/>
      <c r="N33" s="37"/>
    </row>
    <row r="34" spans="1:14" ht="32.25" customHeight="1" thickBot="1" x14ac:dyDescent="0.3">
      <c r="A34" s="167" t="s">
        <v>15</v>
      </c>
      <c r="B34" s="231" t="s">
        <v>13</v>
      </c>
      <c r="C34" s="168">
        <v>13.9</v>
      </c>
      <c r="D34" s="100">
        <v>2.2999999999999998</v>
      </c>
      <c r="E34" s="100">
        <v>0.3</v>
      </c>
      <c r="F34" s="100">
        <v>14.1</v>
      </c>
      <c r="G34" s="26">
        <f t="shared" si="1"/>
        <v>68.3</v>
      </c>
      <c r="H34" s="26">
        <v>0</v>
      </c>
      <c r="I34" s="175">
        <v>0.87</v>
      </c>
      <c r="J34" s="184">
        <f>I34/C34*1000</f>
        <v>62.589928057553948</v>
      </c>
      <c r="K34" s="28"/>
      <c r="L34" s="28"/>
      <c r="M34" s="28"/>
      <c r="N34" s="28"/>
    </row>
    <row r="35" spans="1:14" ht="33" customHeight="1" thickTop="1" thickBot="1" x14ac:dyDescent="0.3">
      <c r="A35" s="419"/>
      <c r="B35" s="418" t="s">
        <v>8</v>
      </c>
      <c r="C35" s="417"/>
      <c r="D35" s="419">
        <f t="shared" ref="D35:I35" si="2">SUM(D28:D34)</f>
        <v>29.3</v>
      </c>
      <c r="E35" s="419">
        <f t="shared" si="2"/>
        <v>23.1</v>
      </c>
      <c r="F35" s="419">
        <f t="shared" si="2"/>
        <v>123.49999999999999</v>
      </c>
      <c r="G35" s="419">
        <f t="shared" si="2"/>
        <v>819.09999999999991</v>
      </c>
      <c r="H35" s="419">
        <f t="shared" si="2"/>
        <v>60</v>
      </c>
      <c r="I35" s="421">
        <f t="shared" si="2"/>
        <v>96.000000000000014</v>
      </c>
      <c r="J35" s="37"/>
      <c r="K35" s="37"/>
      <c r="L35" s="37"/>
      <c r="M35" s="37"/>
      <c r="N35" s="37"/>
    </row>
    <row r="36" spans="1:14" ht="33.75" hidden="1" customHeight="1" thickBot="1" x14ac:dyDescent="0.3">
      <c r="A36" s="6"/>
      <c r="B36" s="12" t="s">
        <v>10</v>
      </c>
      <c r="C36" s="143"/>
      <c r="D36" s="8">
        <f>D19+D35</f>
        <v>48.760000000000005</v>
      </c>
      <c r="E36" s="8">
        <f>E19+E35</f>
        <v>43.1</v>
      </c>
      <c r="F36" s="8">
        <f>F19+F35</f>
        <v>206.6</v>
      </c>
      <c r="G36" s="39">
        <f>G19+G35</f>
        <v>1409.34</v>
      </c>
      <c r="H36" s="115"/>
      <c r="I36" s="156"/>
      <c r="J36" s="28"/>
      <c r="K36" s="37"/>
      <c r="L36" s="37"/>
      <c r="M36" s="28"/>
      <c r="N36" s="28"/>
    </row>
    <row r="37" spans="1:14" ht="25.5" customHeight="1" thickTop="1" thickBot="1" x14ac:dyDescent="0.3">
      <c r="A37" s="4"/>
      <c r="B37" s="96" t="s">
        <v>31</v>
      </c>
      <c r="C37" s="130"/>
      <c r="D37" s="4"/>
      <c r="E37" s="4"/>
      <c r="F37" s="4"/>
      <c r="G37" s="42"/>
      <c r="H37" s="42"/>
      <c r="I37" s="235"/>
      <c r="J37" s="28"/>
      <c r="K37" s="37"/>
      <c r="L37" s="37"/>
      <c r="M37" s="28"/>
      <c r="N37" s="28"/>
    </row>
    <row r="38" spans="1:14" ht="54" customHeight="1" thickBot="1" x14ac:dyDescent="0.3">
      <c r="A38" s="131" t="s">
        <v>209</v>
      </c>
      <c r="B38" s="196" t="s">
        <v>210</v>
      </c>
      <c r="C38" s="197" t="s">
        <v>78</v>
      </c>
      <c r="D38" s="24">
        <v>4.9000000000000004</v>
      </c>
      <c r="E38" s="24">
        <v>5.8</v>
      </c>
      <c r="F38" s="575">
        <v>12.1</v>
      </c>
      <c r="G38" s="54">
        <f>(D38*4)+(E38*9)+(F38*4)</f>
        <v>120.19999999999999</v>
      </c>
      <c r="H38" s="593">
        <v>0</v>
      </c>
      <c r="I38" s="148">
        <v>14.8</v>
      </c>
      <c r="J38" s="28"/>
      <c r="K38" s="37"/>
      <c r="L38" s="37"/>
      <c r="M38" s="28"/>
      <c r="N38" s="28"/>
    </row>
    <row r="39" spans="1:14" ht="67.5" customHeight="1" thickBot="1" x14ac:dyDescent="0.3">
      <c r="A39" s="133">
        <v>386</v>
      </c>
      <c r="B39" s="194" t="s">
        <v>286</v>
      </c>
      <c r="C39" s="342">
        <v>170</v>
      </c>
      <c r="D39" s="99">
        <v>17.8</v>
      </c>
      <c r="E39" s="99">
        <v>4.4000000000000004</v>
      </c>
      <c r="F39" s="99">
        <v>13.3</v>
      </c>
      <c r="G39" s="54">
        <f>(D39*4)+(E39*9)+(F39*4)</f>
        <v>164</v>
      </c>
      <c r="H39" s="296">
        <v>0</v>
      </c>
      <c r="I39" s="148">
        <v>68.64</v>
      </c>
      <c r="J39" s="37"/>
      <c r="K39" s="37"/>
      <c r="L39" s="37"/>
      <c r="M39" s="37"/>
      <c r="N39" s="37"/>
    </row>
    <row r="40" spans="1:14" ht="37.5" customHeight="1" thickBot="1" x14ac:dyDescent="0.3">
      <c r="A40" s="131">
        <v>511</v>
      </c>
      <c r="B40" s="194" t="s">
        <v>150</v>
      </c>
      <c r="C40" s="195">
        <v>150</v>
      </c>
      <c r="D40" s="36">
        <v>3.7</v>
      </c>
      <c r="E40" s="36">
        <v>5.3</v>
      </c>
      <c r="F40" s="36">
        <v>36.9</v>
      </c>
      <c r="G40" s="26">
        <f>(D40*4)+(E40*9)+(F40*4)</f>
        <v>210.1</v>
      </c>
      <c r="H40" s="26">
        <v>0</v>
      </c>
      <c r="I40" s="137">
        <v>11.01</v>
      </c>
      <c r="J40" s="37"/>
      <c r="K40" s="37"/>
      <c r="L40" s="37"/>
      <c r="M40" s="37"/>
      <c r="N40" s="37"/>
    </row>
    <row r="41" spans="1:14" ht="45" customHeight="1" thickBot="1" x14ac:dyDescent="0.3">
      <c r="A41" s="131">
        <v>524</v>
      </c>
      <c r="B41" s="194" t="s">
        <v>183</v>
      </c>
      <c r="C41" s="195">
        <v>25</v>
      </c>
      <c r="D41" s="36">
        <v>1.5</v>
      </c>
      <c r="E41" s="36">
        <v>0.5</v>
      </c>
      <c r="F41" s="36">
        <v>8</v>
      </c>
      <c r="G41" s="26">
        <f>(D41*4)+(E41*9)+(F41*4)</f>
        <v>42.5</v>
      </c>
      <c r="H41" s="26">
        <v>0</v>
      </c>
      <c r="I41" s="148">
        <v>6.61</v>
      </c>
      <c r="J41" s="37"/>
      <c r="K41" s="37"/>
      <c r="L41" s="37"/>
      <c r="M41" s="37"/>
      <c r="N41" s="37"/>
    </row>
    <row r="42" spans="1:14" ht="40.5" customHeight="1" thickBot="1" x14ac:dyDescent="0.3">
      <c r="A42" s="131">
        <v>700</v>
      </c>
      <c r="B42" s="196" t="s">
        <v>145</v>
      </c>
      <c r="C42" s="197" t="s">
        <v>93</v>
      </c>
      <c r="D42" s="24">
        <v>0.1</v>
      </c>
      <c r="E42" s="24">
        <v>0</v>
      </c>
      <c r="F42" s="24">
        <v>24.9</v>
      </c>
      <c r="G42" s="26">
        <f>(D42+F42)*4+E42*9</f>
        <v>100</v>
      </c>
      <c r="H42" s="26">
        <v>70</v>
      </c>
      <c r="I42" s="137">
        <v>11.69</v>
      </c>
      <c r="J42" s="184"/>
      <c r="K42" s="37"/>
      <c r="L42" s="37"/>
      <c r="M42" s="37"/>
      <c r="N42" s="37"/>
    </row>
    <row r="43" spans="1:14" ht="44.25" customHeight="1" thickBot="1" x14ac:dyDescent="0.3">
      <c r="A43" s="131" t="s">
        <v>15</v>
      </c>
      <c r="B43" s="196" t="s">
        <v>36</v>
      </c>
      <c r="C43" s="197">
        <v>35.9</v>
      </c>
      <c r="D43" s="24">
        <v>1.2</v>
      </c>
      <c r="E43" s="24">
        <v>0.42</v>
      </c>
      <c r="F43" s="24">
        <v>20</v>
      </c>
      <c r="G43" s="26">
        <f>(D43*4)+(E43*9)+(F43*4)</f>
        <v>88.58</v>
      </c>
      <c r="H43" s="26">
        <v>0</v>
      </c>
      <c r="I43" s="148">
        <v>2.25</v>
      </c>
      <c r="J43" s="184">
        <f>I43/C43*1000</f>
        <v>62.674094707520887</v>
      </c>
      <c r="K43" s="37"/>
      <c r="L43" s="28"/>
      <c r="M43" s="37"/>
      <c r="N43" s="28"/>
    </row>
    <row r="44" spans="1:14" ht="32.25" customHeight="1" thickBot="1" x14ac:dyDescent="0.3">
      <c r="A44" s="167"/>
      <c r="B44" s="231"/>
      <c r="C44" s="168"/>
      <c r="D44" s="100"/>
      <c r="E44" s="100"/>
      <c r="F44" s="100"/>
      <c r="G44" s="26"/>
      <c r="H44" s="26"/>
      <c r="I44" s="175"/>
      <c r="J44" s="184" t="e">
        <f>I44/C44*1000</f>
        <v>#DIV/0!</v>
      </c>
      <c r="K44" s="37"/>
      <c r="L44" s="28"/>
      <c r="M44" s="37"/>
      <c r="N44" s="28"/>
    </row>
    <row r="45" spans="1:14" ht="30" customHeight="1" thickTop="1" thickBot="1" x14ac:dyDescent="0.3">
      <c r="A45" s="419"/>
      <c r="B45" s="418" t="s">
        <v>8</v>
      </c>
      <c r="C45" s="417"/>
      <c r="D45" s="420">
        <f t="shared" ref="D45:I45" si="3">SUM(D38:D44)</f>
        <v>29.200000000000003</v>
      </c>
      <c r="E45" s="420">
        <f t="shared" si="3"/>
        <v>16.420000000000002</v>
      </c>
      <c r="F45" s="420">
        <f t="shared" si="3"/>
        <v>115.19999999999999</v>
      </c>
      <c r="G45" s="420">
        <f t="shared" si="3"/>
        <v>725.38</v>
      </c>
      <c r="H45" s="420">
        <f t="shared" si="3"/>
        <v>70</v>
      </c>
      <c r="I45" s="421">
        <f t="shared" si="3"/>
        <v>115</v>
      </c>
      <c r="J45" s="37"/>
      <c r="K45" s="37"/>
      <c r="L45" s="37"/>
      <c r="M45" s="37"/>
      <c r="N45" s="37"/>
    </row>
    <row r="46" spans="1:14" ht="11.25" customHeight="1" thickTop="1" thickBot="1" x14ac:dyDescent="0.3">
      <c r="A46" s="6"/>
      <c r="B46" s="12"/>
      <c r="C46" s="143"/>
      <c r="D46" s="8"/>
      <c r="E46" s="8"/>
      <c r="F46" s="8"/>
      <c r="G46" s="236"/>
      <c r="H46" s="236"/>
      <c r="I46" s="151"/>
      <c r="J46" s="28"/>
      <c r="K46" s="28"/>
      <c r="L46" s="28"/>
      <c r="M46" s="28"/>
      <c r="N46" s="28"/>
    </row>
    <row r="47" spans="1:14" ht="32.25" customHeight="1" thickBot="1" x14ac:dyDescent="0.3">
      <c r="A47" s="6"/>
      <c r="B47" s="59" t="s">
        <v>132</v>
      </c>
      <c r="C47" s="143"/>
      <c r="D47" s="8"/>
      <c r="E47" s="8"/>
      <c r="F47" s="8"/>
      <c r="G47" s="39"/>
      <c r="H47" s="39"/>
      <c r="I47" s="151"/>
    </row>
    <row r="48" spans="1:14" ht="45.75" customHeight="1" thickBot="1" x14ac:dyDescent="0.35">
      <c r="A48" s="139">
        <v>340</v>
      </c>
      <c r="B48" s="221" t="s">
        <v>98</v>
      </c>
      <c r="C48" s="163" t="s">
        <v>206</v>
      </c>
      <c r="D48" s="62">
        <v>9.6</v>
      </c>
      <c r="E48" s="62">
        <v>13.5</v>
      </c>
      <c r="F48" s="62">
        <v>33.6</v>
      </c>
      <c r="G48" s="63">
        <f>(D48*4)+(E48*9)+(F48*4)</f>
        <v>294.3</v>
      </c>
      <c r="H48" s="63">
        <v>0</v>
      </c>
      <c r="I48" s="137">
        <v>30.14</v>
      </c>
      <c r="J48" s="30"/>
      <c r="K48" s="31"/>
      <c r="L48" s="31"/>
      <c r="M48" s="31"/>
      <c r="N48" s="31"/>
    </row>
    <row r="49" spans="1:14" ht="41.25" customHeight="1" thickBot="1" x14ac:dyDescent="0.35">
      <c r="A49" s="131">
        <v>693</v>
      </c>
      <c r="B49" s="196" t="s">
        <v>177</v>
      </c>
      <c r="C49" s="131">
        <v>200</v>
      </c>
      <c r="D49" s="24">
        <v>3.7</v>
      </c>
      <c r="E49" s="24">
        <v>3.5</v>
      </c>
      <c r="F49" s="24">
        <v>27</v>
      </c>
      <c r="G49" s="63">
        <f>(D49*4)+(E49*9)+(F49*4)</f>
        <v>154.30000000000001</v>
      </c>
      <c r="H49" s="63">
        <v>0</v>
      </c>
      <c r="I49" s="148">
        <v>9.77</v>
      </c>
      <c r="J49" s="29"/>
      <c r="K49" s="31"/>
      <c r="L49" s="31"/>
      <c r="M49" s="31"/>
      <c r="N49" s="31"/>
    </row>
    <row r="50" spans="1:14" ht="35.1" customHeight="1" thickBot="1" x14ac:dyDescent="0.35">
      <c r="A50" s="131" t="s">
        <v>15</v>
      </c>
      <c r="B50" s="196" t="s">
        <v>36</v>
      </c>
      <c r="C50" s="131">
        <v>33.4</v>
      </c>
      <c r="D50" s="24">
        <v>2.16</v>
      </c>
      <c r="E50" s="24">
        <v>0.3</v>
      </c>
      <c r="F50" s="24">
        <v>13.4</v>
      </c>
      <c r="G50" s="54">
        <f>(D50*4)+(E50*9)+(F50*4)</f>
        <v>64.94</v>
      </c>
      <c r="H50" s="26">
        <v>0</v>
      </c>
      <c r="I50" s="148">
        <v>2.09</v>
      </c>
      <c r="J50" s="184">
        <f>I50/C50*1000</f>
        <v>62.574850299401199</v>
      </c>
      <c r="K50" s="31"/>
      <c r="L50" s="31"/>
      <c r="M50" s="31"/>
      <c r="N50" s="31"/>
    </row>
    <row r="51" spans="1:14" ht="6" customHeight="1" thickBot="1" x14ac:dyDescent="0.35">
      <c r="A51" s="167"/>
      <c r="B51" s="230"/>
      <c r="C51" s="438"/>
      <c r="D51" s="227"/>
      <c r="E51" s="227"/>
      <c r="F51" s="227"/>
      <c r="G51" s="26"/>
      <c r="H51" s="26"/>
      <c r="I51" s="439"/>
      <c r="J51" s="29"/>
      <c r="K51" s="31"/>
      <c r="L51" s="31"/>
      <c r="M51" s="31"/>
      <c r="N51" s="31"/>
    </row>
    <row r="52" spans="1:14" ht="35.1" customHeight="1" thickTop="1" thickBot="1" x14ac:dyDescent="0.35">
      <c r="A52" s="419"/>
      <c r="B52" s="418" t="s">
        <v>8</v>
      </c>
      <c r="C52" s="417"/>
      <c r="D52" s="419">
        <f t="shared" ref="D52:I52" si="4">SUM(D48:D51)</f>
        <v>15.46</v>
      </c>
      <c r="E52" s="419">
        <f t="shared" si="4"/>
        <v>17.3</v>
      </c>
      <c r="F52" s="419">
        <f t="shared" si="4"/>
        <v>74</v>
      </c>
      <c r="G52" s="419">
        <f t="shared" si="4"/>
        <v>513.54</v>
      </c>
      <c r="H52" s="420">
        <f t="shared" si="4"/>
        <v>0</v>
      </c>
      <c r="I52" s="436">
        <f t="shared" si="4"/>
        <v>42</v>
      </c>
      <c r="J52" s="29"/>
      <c r="K52" s="31"/>
      <c r="L52" s="31"/>
      <c r="M52" s="31"/>
      <c r="N52" s="31"/>
    </row>
    <row r="53" spans="1:14" ht="21" customHeight="1" thickTop="1" thickBot="1" x14ac:dyDescent="0.3">
      <c r="A53" s="422"/>
      <c r="B53" s="440" t="s">
        <v>129</v>
      </c>
      <c r="C53" s="422"/>
      <c r="D53" s="422"/>
      <c r="E53" s="422"/>
      <c r="F53" s="422"/>
      <c r="G53" s="422"/>
      <c r="H53" s="422"/>
      <c r="I53" s="422"/>
    </row>
    <row r="54" spans="1:14" ht="35.1" customHeight="1" thickBot="1" x14ac:dyDescent="0.3">
      <c r="A54" s="133">
        <v>386</v>
      </c>
      <c r="B54" s="194" t="s">
        <v>286</v>
      </c>
      <c r="C54" s="342">
        <v>140</v>
      </c>
      <c r="D54" s="99">
        <v>14.7</v>
      </c>
      <c r="E54" s="99">
        <v>11.9</v>
      </c>
      <c r="F54" s="99">
        <v>11</v>
      </c>
      <c r="G54" s="54">
        <f>(D54*4)+(E54*9)+(F54*4)</f>
        <v>209.9</v>
      </c>
      <c r="H54" s="296">
        <v>0</v>
      </c>
      <c r="I54" s="148">
        <v>52.63</v>
      </c>
    </row>
    <row r="55" spans="1:14" ht="35.1" customHeight="1" thickBot="1" x14ac:dyDescent="0.3">
      <c r="A55" s="131">
        <v>511</v>
      </c>
      <c r="B55" s="194" t="s">
        <v>150</v>
      </c>
      <c r="C55" s="195">
        <v>150</v>
      </c>
      <c r="D55" s="36">
        <v>3.7</v>
      </c>
      <c r="E55" s="36">
        <v>5.3</v>
      </c>
      <c r="F55" s="36">
        <v>36.9</v>
      </c>
      <c r="G55" s="26">
        <f>(D55*4)+(E55*9)+(F55*4)</f>
        <v>210.1</v>
      </c>
      <c r="H55" s="26">
        <v>0</v>
      </c>
      <c r="I55" s="137">
        <v>11.01</v>
      </c>
    </row>
    <row r="56" spans="1:14" ht="45" customHeight="1" thickBot="1" x14ac:dyDescent="0.3">
      <c r="A56" s="131">
        <v>700</v>
      </c>
      <c r="B56" s="196" t="s">
        <v>145</v>
      </c>
      <c r="C56" s="197" t="s">
        <v>93</v>
      </c>
      <c r="D56" s="24">
        <v>0.1</v>
      </c>
      <c r="E56" s="24">
        <v>0</v>
      </c>
      <c r="F56" s="24">
        <v>24.9</v>
      </c>
      <c r="G56" s="26">
        <f>(D56+F56)*4+E56*9</f>
        <v>100</v>
      </c>
      <c r="H56" s="26">
        <v>70</v>
      </c>
      <c r="I56" s="137">
        <v>11.69</v>
      </c>
    </row>
    <row r="57" spans="1:14" ht="16.5" customHeight="1" thickBot="1" x14ac:dyDescent="0.3">
      <c r="A57" s="131"/>
      <c r="B57" s="194"/>
      <c r="C57" s="197"/>
      <c r="D57" s="36"/>
      <c r="E57" s="36"/>
      <c r="F57" s="36"/>
      <c r="G57" s="26"/>
      <c r="H57" s="26"/>
      <c r="I57" s="148"/>
      <c r="J57" s="184" t="e">
        <f>I57/C57*1000</f>
        <v>#DIV/0!</v>
      </c>
    </row>
    <row r="58" spans="1:14" ht="30.75" customHeight="1" thickBot="1" x14ac:dyDescent="0.3">
      <c r="A58" s="131" t="s">
        <v>15</v>
      </c>
      <c r="B58" s="196" t="s">
        <v>36</v>
      </c>
      <c r="C58" s="197">
        <v>42.6</v>
      </c>
      <c r="D58" s="24">
        <v>1.2</v>
      </c>
      <c r="E58" s="24">
        <v>0.42</v>
      </c>
      <c r="F58" s="24">
        <v>20</v>
      </c>
      <c r="G58" s="26">
        <f>(D58*4)+(E58*9)+(F58*4)</f>
        <v>88.58</v>
      </c>
      <c r="H58" s="26">
        <v>0</v>
      </c>
      <c r="I58" s="148">
        <v>2.67</v>
      </c>
      <c r="J58" s="184">
        <f>I58/C58*1000</f>
        <v>62.676056338028168</v>
      </c>
    </row>
    <row r="59" spans="1:14" ht="35.1" customHeight="1" thickTop="1" thickBot="1" x14ac:dyDescent="0.3">
      <c r="A59" s="419"/>
      <c r="B59" s="418" t="s">
        <v>8</v>
      </c>
      <c r="C59" s="417"/>
      <c r="D59" s="420">
        <f t="shared" ref="D59:I59" si="5">SUM(D54:D58)</f>
        <v>19.7</v>
      </c>
      <c r="E59" s="420">
        <f t="shared" si="5"/>
        <v>17.62</v>
      </c>
      <c r="F59" s="420">
        <f t="shared" si="5"/>
        <v>92.8</v>
      </c>
      <c r="G59" s="420">
        <f t="shared" si="5"/>
        <v>608.58000000000004</v>
      </c>
      <c r="H59" s="420">
        <f t="shared" si="5"/>
        <v>70</v>
      </c>
      <c r="I59" s="436">
        <f t="shared" si="5"/>
        <v>78</v>
      </c>
    </row>
    <row r="60" spans="1:14" ht="27" customHeight="1" thickTop="1" x14ac:dyDescent="0.3">
      <c r="B60" s="32" t="s">
        <v>49</v>
      </c>
      <c r="C60" s="32"/>
      <c r="D60" s="32"/>
      <c r="E60" s="86"/>
      <c r="F60" s="85"/>
      <c r="G60" s="85"/>
      <c r="H60" s="85"/>
    </row>
    <row r="61" spans="1:14" ht="20.25" x14ac:dyDescent="0.3">
      <c r="B61" s="673"/>
      <c r="C61" s="673"/>
      <c r="D61" s="673"/>
      <c r="E61" s="86"/>
      <c r="F61" s="85"/>
      <c r="G61" s="85"/>
      <c r="H61" s="85"/>
    </row>
    <row r="62" spans="1:14" ht="20.25" x14ac:dyDescent="0.3">
      <c r="B62" s="673" t="s">
        <v>50</v>
      </c>
      <c r="C62" s="673"/>
      <c r="D62" s="673"/>
      <c r="E62" s="85"/>
      <c r="F62" s="85"/>
      <c r="G62" s="85"/>
      <c r="H62" s="85"/>
    </row>
    <row r="63" spans="1:14" ht="20.25" x14ac:dyDescent="0.3">
      <c r="B63" s="85"/>
      <c r="C63" s="85"/>
      <c r="D63" s="85"/>
      <c r="E63" s="85"/>
      <c r="F63" s="85"/>
      <c r="G63" s="85"/>
      <c r="H63" s="85"/>
    </row>
    <row r="64" spans="1:14" ht="20.25" x14ac:dyDescent="0.3">
      <c r="B64" s="32" t="s">
        <v>51</v>
      </c>
      <c r="C64" s="32"/>
      <c r="D64" s="32"/>
    </row>
  </sheetData>
  <mergeCells count="12">
    <mergeCell ref="H10:H11"/>
    <mergeCell ref="I10:I11"/>
    <mergeCell ref="B61:D61"/>
    <mergeCell ref="B62:D62"/>
    <mergeCell ref="B5:F5"/>
    <mergeCell ref="B6:F6"/>
    <mergeCell ref="F7:I7"/>
    <mergeCell ref="D8:I8"/>
    <mergeCell ref="D9:E9"/>
    <mergeCell ref="C10:C12"/>
    <mergeCell ref="D10:F11"/>
    <mergeCell ref="G10:G11"/>
  </mergeCells>
  <printOptions horizontalCentered="1"/>
  <pageMargins left="0.19685039370078741" right="0.39370078740157483" top="0.19685039370078741" bottom="0.98425196850393704" header="0.70866141732283472" footer="0.51181102362204722"/>
  <pageSetup paperSize="9" scale="3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2060"/>
  </sheetPr>
  <dimension ref="A1:O64"/>
  <sheetViews>
    <sheetView topLeftCell="A4" zoomScale="60" zoomScaleNormal="60" zoomScaleSheetLayoutView="75" workbookViewId="0">
      <selection activeCell="F7" sqref="F7:I7"/>
    </sheetView>
  </sheetViews>
  <sheetFormatPr defaultRowHeight="18" x14ac:dyDescent="0.25"/>
  <cols>
    <col min="1" max="1" width="9.6640625" style="1" customWidth="1"/>
    <col min="2" max="2" width="58.4140625" style="1" customWidth="1"/>
    <col min="3" max="3" width="14.25" style="1" customWidth="1"/>
    <col min="4" max="4" width="8" style="1" customWidth="1"/>
    <col min="5" max="5" width="8.6640625" style="1"/>
    <col min="6" max="6" width="7.6640625" style="1" customWidth="1"/>
    <col min="7" max="7" width="7.4140625" style="1" customWidth="1"/>
    <col min="8" max="8" width="5.9140625" style="1" customWidth="1"/>
    <col min="9" max="9" width="13.33203125" style="1" customWidth="1"/>
    <col min="10" max="10" width="8.6640625" style="1" customWidth="1"/>
    <col min="11" max="11" width="8.75" style="1" customWidth="1"/>
    <col min="12" max="12" width="8.9140625" style="1" customWidth="1"/>
    <col min="13" max="13" width="9.4140625" style="1" customWidth="1"/>
    <col min="14" max="14" width="9.5" style="1" customWidth="1"/>
    <col min="15" max="16384" width="8.6640625" style="1"/>
  </cols>
  <sheetData>
    <row r="1" spans="1:14" hidden="1" x14ac:dyDescent="0.25"/>
    <row r="2" spans="1:14" hidden="1" x14ac:dyDescent="0.25"/>
    <row r="3" spans="1:14" hidden="1" x14ac:dyDescent="0.25"/>
    <row r="4" spans="1:14" ht="20.25" x14ac:dyDescent="0.3">
      <c r="I4" s="173"/>
      <c r="J4" s="173"/>
    </row>
    <row r="5" spans="1:14" ht="25.5" x14ac:dyDescent="0.35">
      <c r="B5" s="690" t="s">
        <v>123</v>
      </c>
      <c r="C5" s="690"/>
      <c r="D5" s="690"/>
      <c r="E5" s="690"/>
      <c r="F5" s="690"/>
      <c r="I5" s="45"/>
    </row>
    <row r="6" spans="1:14" ht="4.5" customHeight="1" x14ac:dyDescent="0.35">
      <c r="B6" s="690"/>
      <c r="C6" s="690"/>
      <c r="D6" s="690"/>
      <c r="E6" s="690"/>
      <c r="F6" s="690"/>
    </row>
    <row r="7" spans="1:14" ht="24.95" customHeight="1" x14ac:dyDescent="0.4">
      <c r="F7" s="675" t="s">
        <v>293</v>
      </c>
      <c r="G7" s="675"/>
      <c r="H7" s="675"/>
      <c r="I7" s="675"/>
      <c r="J7" s="32"/>
    </row>
    <row r="8" spans="1:14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4" ht="24.75" customHeight="1" thickBot="1" x14ac:dyDescent="0.35">
      <c r="A9" s="35"/>
      <c r="B9" s="35"/>
      <c r="C9" s="35"/>
      <c r="D9" s="677">
        <v>3</v>
      </c>
      <c r="E9" s="677"/>
    </row>
    <row r="10" spans="1:14" ht="22.5" customHeight="1" x14ac:dyDescent="0.25">
      <c r="A10" s="125" t="s">
        <v>0</v>
      </c>
      <c r="B10" s="140" t="s">
        <v>2</v>
      </c>
      <c r="C10" s="692" t="s">
        <v>18</v>
      </c>
      <c r="D10" s="695" t="s">
        <v>19</v>
      </c>
      <c r="E10" s="696"/>
      <c r="F10" s="697"/>
      <c r="G10" s="695" t="s">
        <v>21</v>
      </c>
      <c r="H10" s="692" t="s">
        <v>102</v>
      </c>
      <c r="I10" s="692" t="s">
        <v>23</v>
      </c>
      <c r="J10" s="44" t="s">
        <v>80</v>
      </c>
      <c r="K10" s="38"/>
      <c r="L10" s="44"/>
      <c r="M10" s="44"/>
      <c r="N10" s="44"/>
    </row>
    <row r="11" spans="1:14" ht="65.25" customHeight="1" thickBot="1" x14ac:dyDescent="0.3">
      <c r="A11" s="130" t="s">
        <v>1</v>
      </c>
      <c r="B11" s="141" t="s">
        <v>3</v>
      </c>
      <c r="C11" s="693"/>
      <c r="D11" s="698"/>
      <c r="E11" s="699"/>
      <c r="F11" s="700"/>
      <c r="G11" s="701"/>
      <c r="H11" s="702"/>
      <c r="I11" s="702"/>
      <c r="J11" s="44"/>
      <c r="K11" s="44"/>
      <c r="L11" s="44"/>
      <c r="M11" s="44"/>
      <c r="N11" s="44"/>
    </row>
    <row r="12" spans="1:14" ht="37.5" customHeight="1" thickBot="1" x14ac:dyDescent="0.3">
      <c r="A12" s="119"/>
      <c r="B12" s="142"/>
      <c r="C12" s="694"/>
      <c r="D12" s="143" t="s">
        <v>4</v>
      </c>
      <c r="E12" s="143" t="s">
        <v>5</v>
      </c>
      <c r="F12" s="143" t="s">
        <v>6</v>
      </c>
      <c r="G12" s="144"/>
      <c r="H12" s="144"/>
      <c r="I12" s="145"/>
      <c r="J12" s="28"/>
      <c r="K12" s="28"/>
      <c r="L12" s="28"/>
      <c r="M12" s="28"/>
      <c r="N12" s="28"/>
    </row>
    <row r="13" spans="1:14" ht="19.5" customHeight="1" thickBot="1" x14ac:dyDescent="0.3">
      <c r="A13" s="2"/>
      <c r="B13" s="22" t="s">
        <v>106</v>
      </c>
      <c r="C13" s="2"/>
      <c r="D13" s="2"/>
      <c r="E13" s="2"/>
      <c r="F13" s="2"/>
      <c r="G13" s="21"/>
      <c r="H13" s="21"/>
      <c r="I13" s="9"/>
      <c r="J13" s="28"/>
      <c r="K13" s="28"/>
      <c r="L13" s="28"/>
      <c r="M13" s="28"/>
      <c r="N13" s="28"/>
    </row>
    <row r="14" spans="1:14" ht="34.5" hidden="1" customHeight="1" thickBot="1" x14ac:dyDescent="0.3">
      <c r="A14" s="139"/>
      <c r="B14" s="147"/>
      <c r="C14" s="163"/>
      <c r="D14" s="62"/>
      <c r="E14" s="62"/>
      <c r="F14" s="62"/>
      <c r="G14" s="63"/>
      <c r="H14" s="295"/>
      <c r="I14" s="150"/>
      <c r="J14" s="37"/>
      <c r="K14" s="37"/>
      <c r="L14" s="37"/>
      <c r="M14" s="37"/>
      <c r="N14" s="37"/>
    </row>
    <row r="15" spans="1:14" ht="44.25" customHeight="1" thickBot="1" x14ac:dyDescent="0.3">
      <c r="A15" s="139">
        <v>1</v>
      </c>
      <c r="B15" s="221" t="s">
        <v>28</v>
      </c>
      <c r="C15" s="163" t="s">
        <v>172</v>
      </c>
      <c r="D15" s="13">
        <v>4</v>
      </c>
      <c r="E15" s="13">
        <v>2.7</v>
      </c>
      <c r="F15" s="13">
        <v>9.1</v>
      </c>
      <c r="G15" s="63">
        <f>(D15*4)+(E15*9)+(F15*4)</f>
        <v>76.699999999999989</v>
      </c>
      <c r="H15" s="46">
        <v>0</v>
      </c>
      <c r="I15" s="137">
        <v>6.88</v>
      </c>
      <c r="J15" s="37"/>
      <c r="K15" s="37"/>
      <c r="L15" s="37"/>
      <c r="M15" s="37"/>
      <c r="N15" s="37"/>
    </row>
    <row r="16" spans="1:14" ht="39" customHeight="1" thickBot="1" x14ac:dyDescent="0.3">
      <c r="A16" s="139">
        <v>340</v>
      </c>
      <c r="B16" s="221" t="s">
        <v>98</v>
      </c>
      <c r="C16" s="163" t="s">
        <v>184</v>
      </c>
      <c r="D16" s="62">
        <v>9.6</v>
      </c>
      <c r="E16" s="62">
        <v>13.5</v>
      </c>
      <c r="F16" s="62">
        <v>33.6</v>
      </c>
      <c r="G16" s="63">
        <f>(D16*4)+(E16*9)+(F16*4)</f>
        <v>294.3</v>
      </c>
      <c r="H16" s="63">
        <v>0</v>
      </c>
      <c r="I16" s="148">
        <v>47.52</v>
      </c>
      <c r="J16" s="37"/>
      <c r="K16" s="37"/>
      <c r="L16" s="37"/>
      <c r="M16" s="37"/>
      <c r="N16" s="37"/>
    </row>
    <row r="17" spans="1:15" ht="45.75" customHeight="1" thickBot="1" x14ac:dyDescent="0.3">
      <c r="A17" s="131">
        <v>693</v>
      </c>
      <c r="B17" s="196" t="s">
        <v>177</v>
      </c>
      <c r="C17" s="131">
        <v>200</v>
      </c>
      <c r="D17" s="24">
        <v>3.7</v>
      </c>
      <c r="E17" s="24">
        <v>3.5</v>
      </c>
      <c r="F17" s="24">
        <v>27</v>
      </c>
      <c r="G17" s="63">
        <f>(D17*4)+(E17*9)+(F17*4)</f>
        <v>154.30000000000001</v>
      </c>
      <c r="H17" s="63">
        <v>0</v>
      </c>
      <c r="I17" s="148">
        <v>9.77</v>
      </c>
      <c r="J17" s="184">
        <f>I17/C17*1000</f>
        <v>48.849999999999994</v>
      </c>
      <c r="K17" s="28"/>
      <c r="L17" s="28"/>
      <c r="M17" s="28"/>
      <c r="N17" s="28"/>
    </row>
    <row r="18" spans="1:15" ht="34.5" customHeight="1" thickBot="1" x14ac:dyDescent="0.3">
      <c r="A18" s="131" t="s">
        <v>15</v>
      </c>
      <c r="B18" s="196" t="s">
        <v>36</v>
      </c>
      <c r="C18" s="131">
        <v>45.2</v>
      </c>
      <c r="D18" s="24">
        <v>2.16</v>
      </c>
      <c r="E18" s="24">
        <v>0.3</v>
      </c>
      <c r="F18" s="24">
        <v>13.4</v>
      </c>
      <c r="G18" s="54">
        <f>(D18*4)+(E18*9)+(F18*4)</f>
        <v>64.94</v>
      </c>
      <c r="H18" s="26">
        <v>0</v>
      </c>
      <c r="I18" s="148">
        <v>2.83</v>
      </c>
      <c r="J18" s="184">
        <f>I18/C18*1000</f>
        <v>62.610619469026545</v>
      </c>
      <c r="K18" s="28"/>
      <c r="L18" s="28"/>
      <c r="M18" s="28"/>
      <c r="N18" s="28"/>
    </row>
    <row r="19" spans="1:15" ht="41.25" customHeight="1" thickTop="1" thickBot="1" x14ac:dyDescent="0.3">
      <c r="A19" s="419"/>
      <c r="B19" s="418" t="s">
        <v>8</v>
      </c>
      <c r="C19" s="417"/>
      <c r="D19" s="419">
        <f t="shared" ref="D19:I19" si="0">SUM(D14:D18)</f>
        <v>19.46</v>
      </c>
      <c r="E19" s="419">
        <f t="shared" si="0"/>
        <v>20</v>
      </c>
      <c r="F19" s="419">
        <f t="shared" si="0"/>
        <v>83.100000000000009</v>
      </c>
      <c r="G19" s="419">
        <f t="shared" si="0"/>
        <v>590.24</v>
      </c>
      <c r="H19" s="420">
        <f t="shared" si="0"/>
        <v>0</v>
      </c>
      <c r="I19" s="421">
        <f t="shared" si="0"/>
        <v>67</v>
      </c>
      <c r="J19" s="28"/>
      <c r="K19" s="28"/>
      <c r="L19" s="28"/>
      <c r="M19" s="28"/>
      <c r="N19" s="28"/>
    </row>
    <row r="20" spans="1:15" ht="18.75" customHeight="1" thickTop="1" thickBot="1" x14ac:dyDescent="0.3">
      <c r="A20" s="93"/>
      <c r="B20" s="425" t="s">
        <v>107</v>
      </c>
      <c r="C20" s="169"/>
      <c r="D20" s="25"/>
      <c r="E20" s="25"/>
      <c r="F20" s="349"/>
      <c r="G20" s="306"/>
      <c r="H20" s="306"/>
      <c r="I20" s="426"/>
      <c r="J20" s="28"/>
      <c r="K20" s="28"/>
      <c r="L20" s="28"/>
      <c r="M20" s="28"/>
      <c r="N20" s="28"/>
    </row>
    <row r="21" spans="1:15" ht="47.25" customHeight="1" thickBot="1" x14ac:dyDescent="0.3">
      <c r="A21" s="139">
        <v>1</v>
      </c>
      <c r="B21" s="221" t="s">
        <v>28</v>
      </c>
      <c r="C21" s="163" t="s">
        <v>188</v>
      </c>
      <c r="D21" s="13">
        <v>4</v>
      </c>
      <c r="E21" s="13">
        <v>2.7</v>
      </c>
      <c r="F21" s="13">
        <v>9.1</v>
      </c>
      <c r="G21" s="63">
        <f>(D21*4)+(E21*9)+(F21*4)</f>
        <v>76.699999999999989</v>
      </c>
      <c r="H21" s="46">
        <v>0</v>
      </c>
      <c r="I21" s="137">
        <v>10.31</v>
      </c>
      <c r="J21" s="28"/>
      <c r="K21" s="28"/>
      <c r="L21" s="28"/>
      <c r="M21" s="28"/>
      <c r="N21" s="28"/>
    </row>
    <row r="22" spans="1:15" ht="32.25" customHeight="1" thickBot="1" x14ac:dyDescent="0.3">
      <c r="A22" s="139">
        <v>340</v>
      </c>
      <c r="B22" s="221" t="s">
        <v>98</v>
      </c>
      <c r="C22" s="163" t="s">
        <v>189</v>
      </c>
      <c r="D22" s="62">
        <v>9.6</v>
      </c>
      <c r="E22" s="62">
        <v>13.5</v>
      </c>
      <c r="F22" s="62">
        <v>33.6</v>
      </c>
      <c r="G22" s="63">
        <f>(D22*4)+(E22*9)+(F22*4)</f>
        <v>294.3</v>
      </c>
      <c r="H22" s="63">
        <v>0</v>
      </c>
      <c r="I22" s="148">
        <v>55.79</v>
      </c>
      <c r="J22" s="28"/>
      <c r="K22" s="28"/>
      <c r="L22" s="28"/>
      <c r="M22" s="28"/>
      <c r="N22" s="28"/>
    </row>
    <row r="23" spans="1:15" ht="35.1" customHeight="1" thickBot="1" x14ac:dyDescent="0.3">
      <c r="A23" s="131">
        <v>693</v>
      </c>
      <c r="B23" s="196" t="s">
        <v>177</v>
      </c>
      <c r="C23" s="131">
        <v>200</v>
      </c>
      <c r="D23" s="24">
        <v>3.7</v>
      </c>
      <c r="E23" s="24">
        <v>3.5</v>
      </c>
      <c r="F23" s="24">
        <v>27</v>
      </c>
      <c r="G23" s="63">
        <f>(D23*4)+(E23*9)+(F23*4)</f>
        <v>154.30000000000001</v>
      </c>
      <c r="H23" s="63">
        <v>0</v>
      </c>
      <c r="I23" s="148">
        <v>9.77</v>
      </c>
      <c r="J23" s="184">
        <f>I23/C23*1000</f>
        <v>48.849999999999994</v>
      </c>
      <c r="K23" s="28"/>
      <c r="L23" s="28"/>
      <c r="M23" s="28"/>
      <c r="N23" s="28"/>
    </row>
    <row r="24" spans="1:15" ht="35.1" customHeight="1" thickBot="1" x14ac:dyDescent="0.3">
      <c r="A24" s="131" t="s">
        <v>15</v>
      </c>
      <c r="B24" s="196" t="s">
        <v>36</v>
      </c>
      <c r="C24" s="131">
        <v>34</v>
      </c>
      <c r="D24" s="24">
        <v>2.16</v>
      </c>
      <c r="E24" s="24">
        <v>0.3</v>
      </c>
      <c r="F24" s="24">
        <v>13.4</v>
      </c>
      <c r="G24" s="54">
        <f>(D24*4)+(E24*9)+(F24*4)</f>
        <v>64.94</v>
      </c>
      <c r="H24" s="26">
        <v>0</v>
      </c>
      <c r="I24" s="148">
        <v>2.13</v>
      </c>
      <c r="J24" s="184">
        <f>I24/C24*1000</f>
        <v>62.647058823529406</v>
      </c>
      <c r="K24" s="28"/>
      <c r="L24" s="28"/>
      <c r="M24" s="28"/>
      <c r="N24" s="28"/>
    </row>
    <row r="25" spans="1:15" ht="35.1" customHeight="1" thickBot="1" x14ac:dyDescent="0.3">
      <c r="A25" s="563"/>
      <c r="B25" s="581" t="s">
        <v>8</v>
      </c>
      <c r="C25" s="582"/>
      <c r="D25" s="563">
        <f>SUM(D21:D24)</f>
        <v>19.46</v>
      </c>
      <c r="E25" s="563">
        <f>SUM(E21:E24)</f>
        <v>20</v>
      </c>
      <c r="F25" s="563">
        <f>SUM(F21:F24)</f>
        <v>83.100000000000009</v>
      </c>
      <c r="G25" s="584">
        <f>SUM(G21:G24)</f>
        <v>590.24</v>
      </c>
      <c r="H25" s="586">
        <f>SUM(H21:H23)</f>
        <v>0</v>
      </c>
      <c r="I25" s="585">
        <f>SUM(I21:I24)</f>
        <v>77.999999999999986</v>
      </c>
      <c r="J25" s="28"/>
      <c r="K25" s="28"/>
      <c r="L25" s="28"/>
      <c r="M25" s="28"/>
      <c r="N25" s="28"/>
    </row>
    <row r="26" spans="1:15" ht="9.75" hidden="1" customHeight="1" x14ac:dyDescent="0.25">
      <c r="A26" s="326"/>
      <c r="B26" s="303"/>
      <c r="C26" s="310"/>
      <c r="D26" s="311"/>
      <c r="E26" s="311"/>
      <c r="F26" s="312"/>
      <c r="G26" s="313"/>
      <c r="H26" s="313"/>
      <c r="I26" s="314"/>
      <c r="J26" s="28"/>
      <c r="K26" s="28"/>
      <c r="L26" s="28"/>
      <c r="M26" s="28"/>
      <c r="N26" s="28"/>
    </row>
    <row r="27" spans="1:15" ht="26.25" customHeight="1" thickTop="1" thickBot="1" x14ac:dyDescent="0.3">
      <c r="A27" s="4"/>
      <c r="B27" s="369" t="s">
        <v>30</v>
      </c>
      <c r="C27" s="130"/>
      <c r="D27" s="4"/>
      <c r="E27" s="4"/>
      <c r="F27" s="42"/>
      <c r="G27" s="344"/>
      <c r="H27" s="344"/>
      <c r="I27" s="370"/>
      <c r="J27" s="28"/>
      <c r="K27" s="28"/>
      <c r="L27" s="28"/>
      <c r="M27" s="28"/>
      <c r="N27" s="28"/>
      <c r="O27" s="27"/>
    </row>
    <row r="28" spans="1:15" ht="57" customHeight="1" thickBot="1" x14ac:dyDescent="0.3">
      <c r="A28" s="131" t="s">
        <v>209</v>
      </c>
      <c r="B28" s="196" t="s">
        <v>210</v>
      </c>
      <c r="C28" s="197" t="s">
        <v>84</v>
      </c>
      <c r="D28" s="24">
        <v>4</v>
      </c>
      <c r="E28" s="24">
        <v>4.7</v>
      </c>
      <c r="F28" s="575">
        <v>9.8000000000000007</v>
      </c>
      <c r="G28" s="54">
        <f t="shared" ref="G28:G34" si="1">(D28*4)+(E28*9)+(F28*4)</f>
        <v>97.5</v>
      </c>
      <c r="H28" s="593">
        <v>0</v>
      </c>
      <c r="I28" s="148">
        <v>12.08</v>
      </c>
      <c r="J28" s="28"/>
      <c r="K28" s="28"/>
      <c r="L28" s="28"/>
      <c r="M28" s="28"/>
      <c r="N28" s="28"/>
      <c r="O28" s="27"/>
    </row>
    <row r="29" spans="1:15" ht="57.75" customHeight="1" thickBot="1" x14ac:dyDescent="0.3">
      <c r="A29" s="133" t="s">
        <v>211</v>
      </c>
      <c r="B29" s="194" t="s">
        <v>212</v>
      </c>
      <c r="C29" s="342">
        <v>190</v>
      </c>
      <c r="D29" s="99">
        <v>14.7</v>
      </c>
      <c r="E29" s="99">
        <v>11.9</v>
      </c>
      <c r="F29" s="99">
        <v>11</v>
      </c>
      <c r="G29" s="54">
        <f t="shared" si="1"/>
        <v>209.9</v>
      </c>
      <c r="H29" s="296">
        <v>0</v>
      </c>
      <c r="I29" s="148">
        <v>65.73</v>
      </c>
      <c r="J29" s="37"/>
      <c r="K29" s="37"/>
      <c r="L29" s="37"/>
      <c r="M29" s="37"/>
      <c r="N29" s="37"/>
      <c r="O29" s="27"/>
    </row>
    <row r="30" spans="1:15" ht="11.25" customHeight="1" thickBot="1" x14ac:dyDescent="0.3">
      <c r="A30" s="131"/>
      <c r="B30" s="194"/>
      <c r="C30" s="195"/>
      <c r="D30" s="36"/>
      <c r="E30" s="36"/>
      <c r="F30" s="36"/>
      <c r="G30" s="26"/>
      <c r="H30" s="26"/>
      <c r="I30" s="137"/>
      <c r="J30" s="37"/>
      <c r="K30" s="37"/>
      <c r="L30" s="37"/>
      <c r="M30" s="37"/>
      <c r="N30" s="37"/>
    </row>
    <row r="31" spans="1:15" ht="42.75" customHeight="1" thickBot="1" x14ac:dyDescent="0.3">
      <c r="A31" s="131">
        <v>524</v>
      </c>
      <c r="B31" s="194" t="s">
        <v>183</v>
      </c>
      <c r="C31" s="195">
        <v>15</v>
      </c>
      <c r="D31" s="36">
        <v>1.36</v>
      </c>
      <c r="E31" s="36">
        <v>0.36</v>
      </c>
      <c r="F31" s="36">
        <v>6.5</v>
      </c>
      <c r="G31" s="26">
        <f t="shared" si="1"/>
        <v>34.68</v>
      </c>
      <c r="H31" s="26">
        <v>0</v>
      </c>
      <c r="I31" s="148">
        <v>3.98</v>
      </c>
      <c r="J31" s="37"/>
      <c r="K31" s="37"/>
      <c r="L31" s="37"/>
      <c r="M31" s="37"/>
      <c r="N31" s="37"/>
    </row>
    <row r="32" spans="1:15" ht="40.5" customHeight="1" thickBot="1" x14ac:dyDescent="0.3">
      <c r="A32" s="131">
        <v>700</v>
      </c>
      <c r="B32" s="196" t="s">
        <v>198</v>
      </c>
      <c r="C32" s="197" t="s">
        <v>92</v>
      </c>
      <c r="D32" s="24">
        <v>0.1</v>
      </c>
      <c r="E32" s="24">
        <v>0</v>
      </c>
      <c r="F32" s="24">
        <v>24.9</v>
      </c>
      <c r="G32" s="26">
        <f>(D32+F32)*4+E32*9</f>
        <v>100</v>
      </c>
      <c r="H32" s="26">
        <v>60</v>
      </c>
      <c r="I32" s="137">
        <v>11.79</v>
      </c>
      <c r="J32" s="184"/>
      <c r="K32" s="37"/>
      <c r="L32" s="37"/>
      <c r="M32" s="37"/>
      <c r="N32" s="37"/>
    </row>
    <row r="33" spans="1:14" ht="42.75" customHeight="1" thickBot="1" x14ac:dyDescent="0.3">
      <c r="A33" s="131" t="s">
        <v>15</v>
      </c>
      <c r="B33" s="196" t="s">
        <v>36</v>
      </c>
      <c r="C33" s="197">
        <v>20.100000000000001</v>
      </c>
      <c r="D33" s="24">
        <v>3</v>
      </c>
      <c r="E33" s="24">
        <v>0.4</v>
      </c>
      <c r="F33" s="24">
        <v>18.8</v>
      </c>
      <c r="G33" s="26">
        <f t="shared" si="1"/>
        <v>90.8</v>
      </c>
      <c r="H33" s="26">
        <v>0</v>
      </c>
      <c r="I33" s="137">
        <v>1.25</v>
      </c>
      <c r="J33" s="184">
        <f>I33/C33*1000</f>
        <v>62.189054726368155</v>
      </c>
      <c r="K33" s="37"/>
      <c r="L33" s="37"/>
      <c r="M33" s="37"/>
      <c r="N33" s="37"/>
    </row>
    <row r="34" spans="1:14" ht="32.25" customHeight="1" thickBot="1" x14ac:dyDescent="0.3">
      <c r="A34" s="167" t="s">
        <v>15</v>
      </c>
      <c r="B34" s="231" t="s">
        <v>13</v>
      </c>
      <c r="C34" s="168">
        <v>18.7</v>
      </c>
      <c r="D34" s="100">
        <v>2.2999999999999998</v>
      </c>
      <c r="E34" s="100">
        <v>0.3</v>
      </c>
      <c r="F34" s="100">
        <v>14.1</v>
      </c>
      <c r="G34" s="26">
        <f t="shared" si="1"/>
        <v>68.3</v>
      </c>
      <c r="H34" s="26">
        <v>0</v>
      </c>
      <c r="I34" s="175">
        <v>1.17</v>
      </c>
      <c r="J34" s="184">
        <f>I34/C34*1000</f>
        <v>62.566844919786092</v>
      </c>
      <c r="K34" s="28"/>
      <c r="L34" s="28"/>
      <c r="M34" s="28"/>
      <c r="N34" s="28"/>
    </row>
    <row r="35" spans="1:14" ht="33" customHeight="1" thickTop="1" thickBot="1" x14ac:dyDescent="0.3">
      <c r="A35" s="419"/>
      <c r="B35" s="418" t="s">
        <v>8</v>
      </c>
      <c r="C35" s="417"/>
      <c r="D35" s="419">
        <f t="shared" ref="D35:I35" si="2">SUM(D28:D34)</f>
        <v>25.46</v>
      </c>
      <c r="E35" s="419">
        <f t="shared" si="2"/>
        <v>17.66</v>
      </c>
      <c r="F35" s="419">
        <f t="shared" si="2"/>
        <v>85.1</v>
      </c>
      <c r="G35" s="419">
        <f t="shared" si="2"/>
        <v>601.17999999999995</v>
      </c>
      <c r="H35" s="419">
        <f t="shared" si="2"/>
        <v>60</v>
      </c>
      <c r="I35" s="421">
        <f t="shared" si="2"/>
        <v>96.000000000000014</v>
      </c>
      <c r="J35" s="37"/>
      <c r="K35" s="37"/>
      <c r="L35" s="37"/>
      <c r="M35" s="37"/>
      <c r="N35" s="37"/>
    </row>
    <row r="36" spans="1:14" ht="33.75" hidden="1" customHeight="1" thickBot="1" x14ac:dyDescent="0.3">
      <c r="A36" s="6"/>
      <c r="B36" s="12" t="s">
        <v>10</v>
      </c>
      <c r="C36" s="143"/>
      <c r="D36" s="8">
        <f>D19+D35</f>
        <v>44.92</v>
      </c>
      <c r="E36" s="8">
        <f>E19+E35</f>
        <v>37.659999999999997</v>
      </c>
      <c r="F36" s="8">
        <f>F19+F35</f>
        <v>168.2</v>
      </c>
      <c r="G36" s="39">
        <f>G19+G35</f>
        <v>1191.42</v>
      </c>
      <c r="H36" s="115"/>
      <c r="I36" s="156"/>
      <c r="J36" s="28"/>
      <c r="K36" s="37"/>
      <c r="L36" s="37"/>
      <c r="M36" s="28"/>
      <c r="N36" s="28"/>
    </row>
    <row r="37" spans="1:14" ht="25.5" customHeight="1" thickTop="1" thickBot="1" x14ac:dyDescent="0.3">
      <c r="A37" s="4"/>
      <c r="B37" s="96" t="s">
        <v>31</v>
      </c>
      <c r="C37" s="130"/>
      <c r="D37" s="4"/>
      <c r="E37" s="4"/>
      <c r="F37" s="4"/>
      <c r="G37" s="42"/>
      <c r="H37" s="42"/>
      <c r="I37" s="235"/>
      <c r="J37" s="28"/>
      <c r="K37" s="37"/>
      <c r="L37" s="37"/>
      <c r="M37" s="28"/>
      <c r="N37" s="28"/>
    </row>
    <row r="38" spans="1:14" ht="54" customHeight="1" thickBot="1" x14ac:dyDescent="0.3">
      <c r="A38" s="131" t="s">
        <v>209</v>
      </c>
      <c r="B38" s="196" t="s">
        <v>210</v>
      </c>
      <c r="C38" s="197" t="s">
        <v>78</v>
      </c>
      <c r="D38" s="24">
        <v>4.9000000000000004</v>
      </c>
      <c r="E38" s="24">
        <v>5.8</v>
      </c>
      <c r="F38" s="575">
        <v>12.1</v>
      </c>
      <c r="G38" s="54">
        <f>(D38*4)+(E38*9)+(F38*4)</f>
        <v>120.19999999999999</v>
      </c>
      <c r="H38" s="593">
        <v>0</v>
      </c>
      <c r="I38" s="148">
        <v>14.8</v>
      </c>
      <c r="J38" s="28"/>
      <c r="K38" s="37"/>
      <c r="L38" s="37"/>
      <c r="M38" s="28"/>
      <c r="N38" s="28"/>
    </row>
    <row r="39" spans="1:14" ht="54.75" customHeight="1" thickBot="1" x14ac:dyDescent="0.3">
      <c r="A39" s="133" t="s">
        <v>211</v>
      </c>
      <c r="B39" s="194" t="s">
        <v>212</v>
      </c>
      <c r="C39" s="342">
        <v>240</v>
      </c>
      <c r="D39" s="99">
        <v>14.7</v>
      </c>
      <c r="E39" s="99">
        <v>11.9</v>
      </c>
      <c r="F39" s="99">
        <v>11</v>
      </c>
      <c r="G39" s="54">
        <f>(D39*4)+(E39*9)+(F39*4)</f>
        <v>209.9</v>
      </c>
      <c r="H39" s="296">
        <v>0</v>
      </c>
      <c r="I39" s="148">
        <v>82.99</v>
      </c>
      <c r="J39" s="37"/>
      <c r="K39" s="37"/>
      <c r="L39" s="37"/>
      <c r="M39" s="37"/>
      <c r="N39" s="37"/>
    </row>
    <row r="40" spans="1:14" ht="6" customHeight="1" thickBot="1" x14ac:dyDescent="0.3">
      <c r="A40" s="131"/>
      <c r="B40" s="194"/>
      <c r="C40" s="195"/>
      <c r="D40" s="36"/>
      <c r="E40" s="36"/>
      <c r="F40" s="36"/>
      <c r="G40" s="26"/>
      <c r="H40" s="26"/>
      <c r="I40" s="137"/>
      <c r="J40" s="37"/>
      <c r="K40" s="37"/>
      <c r="L40" s="37"/>
      <c r="M40" s="37"/>
      <c r="N40" s="37"/>
    </row>
    <row r="41" spans="1:14" ht="45" customHeight="1" thickBot="1" x14ac:dyDescent="0.3">
      <c r="A41" s="131">
        <v>524</v>
      </c>
      <c r="B41" s="194" t="s">
        <v>183</v>
      </c>
      <c r="C41" s="195">
        <v>15</v>
      </c>
      <c r="D41" s="36">
        <v>1.36</v>
      </c>
      <c r="E41" s="36">
        <v>0.36</v>
      </c>
      <c r="F41" s="36">
        <v>6.5</v>
      </c>
      <c r="G41" s="26">
        <f>(D41*4)+(E41*9)+(F41*4)</f>
        <v>34.68</v>
      </c>
      <c r="H41" s="26">
        <v>0</v>
      </c>
      <c r="I41" s="148">
        <v>3.98</v>
      </c>
      <c r="J41" s="37"/>
      <c r="K41" s="37"/>
      <c r="L41" s="37"/>
      <c r="M41" s="37"/>
      <c r="N41" s="37"/>
    </row>
    <row r="42" spans="1:14" ht="40.5" customHeight="1" thickBot="1" x14ac:dyDescent="0.3">
      <c r="A42" s="131">
        <v>700</v>
      </c>
      <c r="B42" s="196" t="s">
        <v>145</v>
      </c>
      <c r="C42" s="197" t="s">
        <v>93</v>
      </c>
      <c r="D42" s="24">
        <v>0.1</v>
      </c>
      <c r="E42" s="24">
        <v>0</v>
      </c>
      <c r="F42" s="24">
        <v>24.9</v>
      </c>
      <c r="G42" s="26">
        <f>(D42+F42)*4+E42*9</f>
        <v>100</v>
      </c>
      <c r="H42" s="26">
        <v>70</v>
      </c>
      <c r="I42" s="137">
        <v>11.87</v>
      </c>
      <c r="J42" s="184"/>
      <c r="K42" s="37"/>
      <c r="L42" s="37"/>
      <c r="M42" s="37"/>
      <c r="N42" s="37"/>
    </row>
    <row r="43" spans="1:14" ht="44.25" customHeight="1" thickBot="1" x14ac:dyDescent="0.3">
      <c r="A43" s="131" t="s">
        <v>15</v>
      </c>
      <c r="B43" s="196" t="s">
        <v>36</v>
      </c>
      <c r="C43" s="197">
        <v>21.7</v>
      </c>
      <c r="D43" s="24">
        <v>1.2</v>
      </c>
      <c r="E43" s="24">
        <v>0.42</v>
      </c>
      <c r="F43" s="24">
        <v>20</v>
      </c>
      <c r="G43" s="26">
        <f>(D43*4)+(E43*9)+(F43*4)</f>
        <v>88.58</v>
      </c>
      <c r="H43" s="26">
        <v>0</v>
      </c>
      <c r="I43" s="148">
        <v>1.36</v>
      </c>
      <c r="J43" s="184">
        <f>I43/C43*1000</f>
        <v>62.672811059907836</v>
      </c>
      <c r="K43" s="37"/>
      <c r="L43" s="28"/>
      <c r="M43" s="37"/>
      <c r="N43" s="28"/>
    </row>
    <row r="44" spans="1:14" ht="32.25" customHeight="1" thickBot="1" x14ac:dyDescent="0.3">
      <c r="A44" s="167"/>
      <c r="B44" s="231"/>
      <c r="C44" s="168"/>
      <c r="D44" s="100"/>
      <c r="E44" s="100"/>
      <c r="F44" s="100"/>
      <c r="G44" s="26"/>
      <c r="H44" s="26"/>
      <c r="I44" s="175"/>
      <c r="J44" s="184" t="e">
        <f>I44/C44*1000</f>
        <v>#DIV/0!</v>
      </c>
      <c r="K44" s="37"/>
      <c r="L44" s="28"/>
      <c r="M44" s="37"/>
      <c r="N44" s="28"/>
    </row>
    <row r="45" spans="1:14" ht="30" customHeight="1" thickTop="1" thickBot="1" x14ac:dyDescent="0.3">
      <c r="A45" s="419"/>
      <c r="B45" s="418" t="s">
        <v>8</v>
      </c>
      <c r="C45" s="417"/>
      <c r="D45" s="420">
        <f t="shared" ref="D45:I45" si="3">SUM(D38:D44)</f>
        <v>22.26</v>
      </c>
      <c r="E45" s="420">
        <f t="shared" si="3"/>
        <v>18.48</v>
      </c>
      <c r="F45" s="420">
        <f t="shared" si="3"/>
        <v>74.5</v>
      </c>
      <c r="G45" s="420">
        <f t="shared" si="3"/>
        <v>553.36</v>
      </c>
      <c r="H45" s="420">
        <f t="shared" si="3"/>
        <v>70</v>
      </c>
      <c r="I45" s="421">
        <f t="shared" si="3"/>
        <v>115</v>
      </c>
      <c r="J45" s="37"/>
      <c r="K45" s="37"/>
      <c r="L45" s="37"/>
      <c r="M45" s="37"/>
      <c r="N45" s="37"/>
    </row>
    <row r="46" spans="1:14" ht="11.25" customHeight="1" thickTop="1" thickBot="1" x14ac:dyDescent="0.3">
      <c r="A46" s="6"/>
      <c r="B46" s="12"/>
      <c r="C46" s="143"/>
      <c r="D46" s="8"/>
      <c r="E46" s="8"/>
      <c r="F46" s="8"/>
      <c r="G46" s="236"/>
      <c r="H46" s="236"/>
      <c r="I46" s="151"/>
      <c r="J46" s="28"/>
      <c r="K46" s="28"/>
      <c r="L46" s="28"/>
      <c r="M46" s="28"/>
      <c r="N46" s="28"/>
    </row>
    <row r="47" spans="1:14" ht="32.25" customHeight="1" thickBot="1" x14ac:dyDescent="0.3">
      <c r="A47" s="6"/>
      <c r="B47" s="59" t="s">
        <v>132</v>
      </c>
      <c r="C47" s="143"/>
      <c r="D47" s="8"/>
      <c r="E47" s="8"/>
      <c r="F47" s="8"/>
      <c r="G47" s="39"/>
      <c r="H47" s="39"/>
      <c r="I47" s="151"/>
    </row>
    <row r="48" spans="1:14" ht="45.75" customHeight="1" thickBot="1" x14ac:dyDescent="0.35">
      <c r="A48" s="139">
        <v>340</v>
      </c>
      <c r="B48" s="221" t="s">
        <v>98</v>
      </c>
      <c r="C48" s="163" t="s">
        <v>206</v>
      </c>
      <c r="D48" s="62">
        <v>9.6</v>
      </c>
      <c r="E48" s="62">
        <v>13.5</v>
      </c>
      <c r="F48" s="62">
        <v>33.6</v>
      </c>
      <c r="G48" s="63">
        <f>(D48*4)+(E48*9)+(F48*4)</f>
        <v>294.3</v>
      </c>
      <c r="H48" s="63">
        <v>0</v>
      </c>
      <c r="I48" s="137">
        <v>30.14</v>
      </c>
      <c r="J48" s="30"/>
      <c r="K48" s="31"/>
      <c r="L48" s="31"/>
      <c r="M48" s="31"/>
      <c r="N48" s="31"/>
    </row>
    <row r="49" spans="1:14" ht="41.25" customHeight="1" thickBot="1" x14ac:dyDescent="0.35">
      <c r="A49" s="131">
        <v>693</v>
      </c>
      <c r="B49" s="196" t="s">
        <v>177</v>
      </c>
      <c r="C49" s="131">
        <v>200</v>
      </c>
      <c r="D49" s="24">
        <v>3.7</v>
      </c>
      <c r="E49" s="24">
        <v>3.5</v>
      </c>
      <c r="F49" s="24">
        <v>27</v>
      </c>
      <c r="G49" s="63">
        <f>(D49*4)+(E49*9)+(F49*4)</f>
        <v>154.30000000000001</v>
      </c>
      <c r="H49" s="63">
        <v>0</v>
      </c>
      <c r="I49" s="148">
        <v>9.77</v>
      </c>
      <c r="J49" s="29"/>
      <c r="K49" s="31"/>
      <c r="L49" s="31"/>
      <c r="M49" s="31"/>
      <c r="N49" s="31"/>
    </row>
    <row r="50" spans="1:14" ht="35.1" customHeight="1" thickBot="1" x14ac:dyDescent="0.35">
      <c r="A50" s="131" t="s">
        <v>15</v>
      </c>
      <c r="B50" s="196" t="s">
        <v>36</v>
      </c>
      <c r="C50" s="131">
        <v>33.4</v>
      </c>
      <c r="D50" s="24">
        <v>2.16</v>
      </c>
      <c r="E50" s="24">
        <v>0.3</v>
      </c>
      <c r="F50" s="24">
        <v>13.4</v>
      </c>
      <c r="G50" s="54">
        <f>(D50*4)+(E50*9)+(F50*4)</f>
        <v>64.94</v>
      </c>
      <c r="H50" s="26">
        <v>0</v>
      </c>
      <c r="I50" s="148">
        <v>2.09</v>
      </c>
      <c r="J50" s="184">
        <f>I50/C50*1000</f>
        <v>62.574850299401199</v>
      </c>
      <c r="K50" s="31"/>
      <c r="L50" s="31"/>
      <c r="M50" s="31"/>
      <c r="N50" s="31"/>
    </row>
    <row r="51" spans="1:14" ht="6" customHeight="1" thickBot="1" x14ac:dyDescent="0.35">
      <c r="A51" s="167"/>
      <c r="B51" s="230"/>
      <c r="C51" s="438"/>
      <c r="D51" s="227"/>
      <c r="E51" s="227"/>
      <c r="F51" s="227"/>
      <c r="G51" s="26"/>
      <c r="H51" s="26"/>
      <c r="I51" s="439"/>
      <c r="J51" s="29"/>
      <c r="K51" s="31"/>
      <c r="L51" s="31"/>
      <c r="M51" s="31"/>
      <c r="N51" s="31"/>
    </row>
    <row r="52" spans="1:14" ht="35.1" customHeight="1" thickTop="1" thickBot="1" x14ac:dyDescent="0.35">
      <c r="A52" s="419"/>
      <c r="B52" s="418" t="s">
        <v>8</v>
      </c>
      <c r="C52" s="417"/>
      <c r="D52" s="419">
        <f t="shared" ref="D52:I52" si="4">SUM(D48:D51)</f>
        <v>15.46</v>
      </c>
      <c r="E52" s="419">
        <f t="shared" si="4"/>
        <v>17.3</v>
      </c>
      <c r="F52" s="419">
        <f t="shared" si="4"/>
        <v>74</v>
      </c>
      <c r="G52" s="419">
        <f t="shared" si="4"/>
        <v>513.54</v>
      </c>
      <c r="H52" s="420">
        <f t="shared" si="4"/>
        <v>0</v>
      </c>
      <c r="I52" s="436">
        <f t="shared" si="4"/>
        <v>42</v>
      </c>
      <c r="J52" s="29"/>
      <c r="K52" s="31"/>
      <c r="L52" s="31"/>
      <c r="M52" s="31"/>
      <c r="N52" s="31"/>
    </row>
    <row r="53" spans="1:14" ht="21" customHeight="1" thickTop="1" thickBot="1" x14ac:dyDescent="0.3">
      <c r="A53" s="422"/>
      <c r="B53" s="440" t="s">
        <v>129</v>
      </c>
      <c r="C53" s="422"/>
      <c r="D53" s="422"/>
      <c r="E53" s="422"/>
      <c r="F53" s="422"/>
      <c r="G53" s="422"/>
      <c r="H53" s="422"/>
      <c r="I53" s="422"/>
    </row>
    <row r="54" spans="1:14" ht="35.1" customHeight="1" thickBot="1" x14ac:dyDescent="0.3">
      <c r="A54" s="133" t="s">
        <v>211</v>
      </c>
      <c r="B54" s="194" t="s">
        <v>212</v>
      </c>
      <c r="C54" s="342">
        <v>180</v>
      </c>
      <c r="D54" s="99">
        <v>14.7</v>
      </c>
      <c r="E54" s="99">
        <v>11.9</v>
      </c>
      <c r="F54" s="99">
        <v>11</v>
      </c>
      <c r="G54" s="54">
        <f>(D54*4)+(E54*9)+(F54*4)</f>
        <v>209.9</v>
      </c>
      <c r="H54" s="296">
        <v>0</v>
      </c>
      <c r="I54" s="148">
        <v>62.27</v>
      </c>
    </row>
    <row r="55" spans="1:14" ht="35.1" customHeight="1" thickBot="1" x14ac:dyDescent="0.3">
      <c r="A55" s="131">
        <v>700</v>
      </c>
      <c r="B55" s="196" t="s">
        <v>145</v>
      </c>
      <c r="C55" s="197" t="s">
        <v>93</v>
      </c>
      <c r="D55" s="24">
        <v>0.1</v>
      </c>
      <c r="E55" s="24">
        <v>0</v>
      </c>
      <c r="F55" s="24">
        <v>24.9</v>
      </c>
      <c r="G55" s="26">
        <f>(D55+F55)*4+E55*9</f>
        <v>100</v>
      </c>
      <c r="H55" s="26">
        <v>70</v>
      </c>
      <c r="I55" s="137">
        <v>11.87</v>
      </c>
    </row>
    <row r="56" spans="1:14" ht="9.75" customHeight="1" thickBot="1" x14ac:dyDescent="0.3">
      <c r="A56" s="131"/>
      <c r="B56" s="194"/>
      <c r="C56" s="195"/>
      <c r="D56" s="36"/>
      <c r="E56" s="36"/>
      <c r="F56" s="36"/>
      <c r="G56" s="26"/>
      <c r="H56" s="26"/>
      <c r="I56" s="148"/>
    </row>
    <row r="57" spans="1:14" ht="41.25" hidden="1" customHeight="1" thickBot="1" x14ac:dyDescent="0.3">
      <c r="A57" s="131"/>
      <c r="B57" s="194"/>
      <c r="C57" s="197"/>
      <c r="D57" s="36"/>
      <c r="E57" s="36"/>
      <c r="F57" s="36"/>
      <c r="G57" s="26"/>
      <c r="H57" s="26"/>
      <c r="I57" s="148"/>
      <c r="J57" s="184" t="e">
        <f>I57/C57*1000</f>
        <v>#DIV/0!</v>
      </c>
    </row>
    <row r="58" spans="1:14" ht="30.75" customHeight="1" thickBot="1" x14ac:dyDescent="0.3">
      <c r="A58" s="131" t="s">
        <v>15</v>
      </c>
      <c r="B58" s="196" t="s">
        <v>36</v>
      </c>
      <c r="C58" s="197">
        <v>61.6</v>
      </c>
      <c r="D58" s="24">
        <v>1.2</v>
      </c>
      <c r="E58" s="24">
        <v>0.42</v>
      </c>
      <c r="F58" s="24">
        <v>20</v>
      </c>
      <c r="G58" s="26">
        <f>(D58*4)+(E58*9)+(F58*4)</f>
        <v>88.58</v>
      </c>
      <c r="H58" s="26">
        <v>0</v>
      </c>
      <c r="I58" s="148">
        <v>3.86</v>
      </c>
      <c r="J58" s="184">
        <f>I58/C58*1000</f>
        <v>62.662337662337656</v>
      </c>
    </row>
    <row r="59" spans="1:14" ht="35.1" customHeight="1" thickTop="1" thickBot="1" x14ac:dyDescent="0.3">
      <c r="A59" s="419"/>
      <c r="B59" s="418" t="s">
        <v>8</v>
      </c>
      <c r="C59" s="417"/>
      <c r="D59" s="420">
        <f t="shared" ref="D59:I59" si="5">SUM(D54:D58)</f>
        <v>15.999999999999998</v>
      </c>
      <c r="E59" s="420">
        <f t="shared" si="5"/>
        <v>12.32</v>
      </c>
      <c r="F59" s="420">
        <f t="shared" si="5"/>
        <v>55.9</v>
      </c>
      <c r="G59" s="420">
        <f t="shared" si="5"/>
        <v>398.47999999999996</v>
      </c>
      <c r="H59" s="420">
        <f t="shared" si="5"/>
        <v>70</v>
      </c>
      <c r="I59" s="436">
        <f t="shared" si="5"/>
        <v>78</v>
      </c>
    </row>
    <row r="60" spans="1:14" ht="27" customHeight="1" thickTop="1" x14ac:dyDescent="0.3">
      <c r="B60" s="32" t="s">
        <v>49</v>
      </c>
      <c r="C60" s="32"/>
      <c r="D60" s="32"/>
      <c r="E60" s="86"/>
      <c r="F60" s="85"/>
      <c r="G60" s="85"/>
      <c r="H60" s="85"/>
    </row>
    <row r="61" spans="1:14" ht="20.25" x14ac:dyDescent="0.3">
      <c r="B61" s="673"/>
      <c r="C61" s="673"/>
      <c r="D61" s="673"/>
      <c r="E61" s="86"/>
      <c r="F61" s="85"/>
      <c r="G61" s="85"/>
      <c r="H61" s="85"/>
    </row>
    <row r="62" spans="1:14" ht="20.25" x14ac:dyDescent="0.3">
      <c r="B62" s="673" t="s">
        <v>50</v>
      </c>
      <c r="C62" s="673"/>
      <c r="D62" s="673"/>
      <c r="E62" s="85"/>
      <c r="F62" s="85"/>
      <c r="G62" s="85"/>
      <c r="H62" s="85"/>
    </row>
    <row r="63" spans="1:14" ht="20.25" x14ac:dyDescent="0.3">
      <c r="B63" s="85"/>
      <c r="C63" s="85"/>
      <c r="D63" s="85"/>
      <c r="E63" s="85"/>
      <c r="F63" s="85"/>
      <c r="G63" s="85"/>
      <c r="H63" s="85"/>
    </row>
    <row r="64" spans="1:14" ht="20.25" x14ac:dyDescent="0.3">
      <c r="B64" s="32" t="s">
        <v>51</v>
      </c>
      <c r="C64" s="32"/>
      <c r="D64" s="32"/>
    </row>
  </sheetData>
  <mergeCells count="12">
    <mergeCell ref="B5:F5"/>
    <mergeCell ref="B6:F6"/>
    <mergeCell ref="F7:I7"/>
    <mergeCell ref="B61:D61"/>
    <mergeCell ref="I10:I11"/>
    <mergeCell ref="H10:H11"/>
    <mergeCell ref="D8:I8"/>
    <mergeCell ref="C10:C12"/>
    <mergeCell ref="D10:F11"/>
    <mergeCell ref="G10:G11"/>
    <mergeCell ref="D9:E9"/>
    <mergeCell ref="B62:D62"/>
  </mergeCells>
  <phoneticPr fontId="1" type="noConversion"/>
  <printOptions horizontalCentered="1"/>
  <pageMargins left="0.19685039370078741" right="0.39370078740157483" top="0.19685039370078741" bottom="0.98425196850393704" header="0.70866141732283472" footer="0.51181102362204722"/>
  <pageSetup paperSize="9" scale="4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69"/>
  <sheetViews>
    <sheetView topLeftCell="A4" zoomScale="60" zoomScaleNormal="60" zoomScaleSheetLayoutView="75" workbookViewId="0">
      <selection activeCell="G21" sqref="G21"/>
    </sheetView>
  </sheetViews>
  <sheetFormatPr defaultRowHeight="18" x14ac:dyDescent="0.25"/>
  <cols>
    <col min="1" max="1" width="9.1640625" style="1" customWidth="1"/>
    <col min="2" max="2" width="59.33203125" style="1" customWidth="1"/>
    <col min="3" max="3" width="13.4140625" style="1" customWidth="1"/>
    <col min="4" max="4" width="8" style="1" customWidth="1"/>
    <col min="5" max="5" width="8.6640625" style="1"/>
    <col min="6" max="6" width="7.6640625" style="1" customWidth="1"/>
    <col min="7" max="7" width="8.4140625" style="1" customWidth="1"/>
    <col min="8" max="8" width="6.33203125" style="1" customWidth="1"/>
    <col min="9" max="9" width="13.33203125" style="1" customWidth="1"/>
    <col min="10" max="10" width="6.332031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173"/>
      <c r="J4" s="173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25.5" x14ac:dyDescent="0.35">
      <c r="B6" s="690"/>
      <c r="C6" s="690"/>
      <c r="D6" s="690"/>
      <c r="E6" s="690"/>
      <c r="F6" s="690"/>
    </row>
    <row r="7" spans="1:16" ht="24.95" customHeight="1" x14ac:dyDescent="0.4">
      <c r="F7" s="675" t="s">
        <v>293</v>
      </c>
      <c r="G7" s="675"/>
      <c r="H7" s="675"/>
      <c r="I7" s="675"/>
      <c r="J7" s="32"/>
    </row>
    <row r="8" spans="1:16" ht="24.75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18.75" customHeight="1" thickBot="1" x14ac:dyDescent="0.35">
      <c r="A9" s="35"/>
      <c r="B9" s="35"/>
      <c r="C9" s="35"/>
      <c r="D9" s="677">
        <v>3</v>
      </c>
      <c r="E9" s="677"/>
    </row>
    <row r="10" spans="1:16" ht="37.5" customHeight="1" x14ac:dyDescent="0.25">
      <c r="A10" s="125" t="s">
        <v>0</v>
      </c>
      <c r="B10" s="140" t="s">
        <v>2</v>
      </c>
      <c r="C10" s="692" t="s">
        <v>18</v>
      </c>
      <c r="D10" s="695" t="s">
        <v>19</v>
      </c>
      <c r="E10" s="696"/>
      <c r="F10" s="697"/>
      <c r="G10" s="695" t="s">
        <v>21</v>
      </c>
      <c r="H10" s="692" t="s">
        <v>102</v>
      </c>
      <c r="I10" s="692" t="s">
        <v>23</v>
      </c>
      <c r="J10" s="44"/>
      <c r="K10" s="44"/>
      <c r="L10" s="44"/>
      <c r="M10" s="38"/>
      <c r="N10" s="44"/>
      <c r="O10" s="44"/>
      <c r="P10" s="44"/>
    </row>
    <row r="11" spans="1:16" ht="47.25" customHeight="1" thickBot="1" x14ac:dyDescent="0.3">
      <c r="A11" s="130" t="s">
        <v>1</v>
      </c>
      <c r="B11" s="141" t="s">
        <v>3</v>
      </c>
      <c r="C11" s="693"/>
      <c r="D11" s="698"/>
      <c r="E11" s="699"/>
      <c r="F11" s="700"/>
      <c r="G11" s="701"/>
      <c r="H11" s="702"/>
      <c r="I11" s="702"/>
      <c r="J11" s="44"/>
      <c r="K11" s="44"/>
      <c r="L11" s="44"/>
      <c r="M11" s="44"/>
      <c r="N11" s="44"/>
      <c r="O11" s="44"/>
      <c r="P11" s="44"/>
    </row>
    <row r="12" spans="1:16" ht="28.5" thickBot="1" x14ac:dyDescent="0.3">
      <c r="A12" s="119"/>
      <c r="B12" s="142"/>
      <c r="C12" s="694"/>
      <c r="D12" s="143" t="s">
        <v>4</v>
      </c>
      <c r="E12" s="143" t="s">
        <v>5</v>
      </c>
      <c r="F12" s="143" t="s">
        <v>6</v>
      </c>
      <c r="G12" s="144"/>
      <c r="H12" s="144"/>
      <c r="I12" s="145"/>
      <c r="J12" s="28"/>
      <c r="K12" s="28"/>
      <c r="L12" s="28"/>
      <c r="M12" s="28"/>
      <c r="N12" s="28"/>
      <c r="O12" s="28"/>
      <c r="P12" s="28"/>
    </row>
    <row r="13" spans="1:16" ht="24" customHeight="1" thickBot="1" x14ac:dyDescent="0.3">
      <c r="A13" s="13"/>
      <c r="B13" s="49" t="s">
        <v>106</v>
      </c>
      <c r="C13" s="13"/>
      <c r="D13" s="13"/>
      <c r="E13" s="13"/>
      <c r="F13" s="13"/>
      <c r="G13" s="46"/>
      <c r="H13" s="46"/>
      <c r="I13" s="20"/>
      <c r="J13" s="28"/>
      <c r="K13" s="28"/>
      <c r="L13" s="28"/>
      <c r="M13" s="28"/>
      <c r="N13" s="28"/>
      <c r="O13" s="28"/>
      <c r="P13" s="28"/>
    </row>
    <row r="14" spans="1:16" ht="34.5" customHeight="1" thickBot="1" x14ac:dyDescent="0.3">
      <c r="A14" s="139">
        <v>1</v>
      </c>
      <c r="B14" s="221" t="s">
        <v>28</v>
      </c>
      <c r="C14" s="163" t="s">
        <v>172</v>
      </c>
      <c r="D14" s="13">
        <v>4</v>
      </c>
      <c r="E14" s="13">
        <v>2.7</v>
      </c>
      <c r="F14" s="13">
        <v>9.1</v>
      </c>
      <c r="G14" s="63">
        <f>(D14*4)+(E14*9)+(F14*4)</f>
        <v>76.699999999999989</v>
      </c>
      <c r="H14" s="46">
        <v>0</v>
      </c>
      <c r="I14" s="137">
        <v>6.88</v>
      </c>
      <c r="J14" s="37"/>
      <c r="K14" s="37"/>
      <c r="L14" s="43"/>
      <c r="M14" s="37"/>
      <c r="N14" s="37"/>
      <c r="O14" s="37"/>
      <c r="P14" s="37"/>
    </row>
    <row r="15" spans="1:16" ht="42" customHeight="1" thickBot="1" x14ac:dyDescent="0.3">
      <c r="A15" s="139">
        <v>340</v>
      </c>
      <c r="B15" s="221" t="s">
        <v>98</v>
      </c>
      <c r="C15" s="163" t="s">
        <v>184</v>
      </c>
      <c r="D15" s="62">
        <v>9.6</v>
      </c>
      <c r="E15" s="62">
        <v>13.5</v>
      </c>
      <c r="F15" s="62">
        <v>33.6</v>
      </c>
      <c r="G15" s="63">
        <f>(D15*4)+(E15*9)+(F15*4)</f>
        <v>294.3</v>
      </c>
      <c r="H15" s="63">
        <v>0</v>
      </c>
      <c r="I15" s="148">
        <v>47.52</v>
      </c>
      <c r="J15" s="37"/>
      <c r="K15" s="37"/>
      <c r="L15" s="37"/>
      <c r="M15" s="37"/>
      <c r="N15" s="37"/>
      <c r="O15" s="37"/>
      <c r="P15" s="37"/>
    </row>
    <row r="16" spans="1:16" ht="35.1" customHeight="1" thickBot="1" x14ac:dyDescent="0.3">
      <c r="A16" s="131">
        <v>693</v>
      </c>
      <c r="B16" s="196" t="s">
        <v>177</v>
      </c>
      <c r="C16" s="131">
        <v>200</v>
      </c>
      <c r="D16" s="24">
        <v>3.7</v>
      </c>
      <c r="E16" s="24">
        <v>3.5</v>
      </c>
      <c r="F16" s="24">
        <v>27</v>
      </c>
      <c r="G16" s="63">
        <f>(D16*4)+(E16*9)+(F16*4)</f>
        <v>154.30000000000001</v>
      </c>
      <c r="H16" s="63">
        <v>0</v>
      </c>
      <c r="I16" s="148">
        <v>9.77</v>
      </c>
      <c r="J16" s="184">
        <f>I16/C16*1000</f>
        <v>48.849999999999994</v>
      </c>
      <c r="K16" s="37"/>
      <c r="L16" s="37"/>
      <c r="M16" s="37"/>
      <c r="N16" s="37"/>
      <c r="O16" s="37"/>
      <c r="P16" s="37"/>
    </row>
    <row r="17" spans="1:17" ht="35.1" customHeight="1" thickBot="1" x14ac:dyDescent="0.3">
      <c r="A17" s="131" t="s">
        <v>15</v>
      </c>
      <c r="B17" s="196" t="s">
        <v>36</v>
      </c>
      <c r="C17" s="131">
        <v>45.2</v>
      </c>
      <c r="D17" s="24">
        <v>2.16</v>
      </c>
      <c r="E17" s="24">
        <v>0.3</v>
      </c>
      <c r="F17" s="24">
        <v>13.4</v>
      </c>
      <c r="G17" s="54">
        <f>(D17*4)+(E17*9)+(F17*4)</f>
        <v>64.94</v>
      </c>
      <c r="H17" s="26">
        <v>0</v>
      </c>
      <c r="I17" s="148">
        <v>2.83</v>
      </c>
      <c r="J17" s="184">
        <f>I17/C17*1000</f>
        <v>62.610619469026545</v>
      </c>
      <c r="K17" s="28"/>
      <c r="L17" s="28"/>
      <c r="M17" s="28"/>
      <c r="N17" s="28"/>
      <c r="O17" s="28"/>
      <c r="P17" s="28"/>
    </row>
    <row r="18" spans="1:17" ht="35.1" customHeight="1" thickTop="1" thickBot="1" x14ac:dyDescent="0.3">
      <c r="A18" s="443"/>
      <c r="B18" s="444" t="s">
        <v>8</v>
      </c>
      <c r="C18" s="445"/>
      <c r="D18" s="445">
        <f t="shared" ref="D18:I18" si="0">SUM(D14:D17)</f>
        <v>19.46</v>
      </c>
      <c r="E18" s="445">
        <f t="shared" si="0"/>
        <v>20</v>
      </c>
      <c r="F18" s="445">
        <f t="shared" si="0"/>
        <v>83.100000000000009</v>
      </c>
      <c r="G18" s="446">
        <f t="shared" si="0"/>
        <v>590.24</v>
      </c>
      <c r="H18" s="446">
        <f t="shared" si="0"/>
        <v>0</v>
      </c>
      <c r="I18" s="421">
        <f t="shared" si="0"/>
        <v>67</v>
      </c>
      <c r="J18" s="28"/>
      <c r="K18" s="28"/>
      <c r="L18" s="28"/>
      <c r="M18" s="28"/>
      <c r="N18" s="28"/>
      <c r="O18" s="28"/>
      <c r="P18" s="28"/>
    </row>
    <row r="19" spans="1:17" ht="22.5" customHeight="1" thickTop="1" thickBot="1" x14ac:dyDescent="0.3">
      <c r="A19" s="74"/>
      <c r="B19" s="441" t="s">
        <v>107</v>
      </c>
      <c r="C19" s="68"/>
      <c r="D19" s="68"/>
      <c r="E19" s="68"/>
      <c r="F19" s="68"/>
      <c r="G19" s="70"/>
      <c r="H19" s="442"/>
      <c r="I19" s="307"/>
      <c r="J19" s="28"/>
      <c r="K19" s="28"/>
      <c r="L19" s="28"/>
      <c r="M19" s="28"/>
      <c r="N19" s="28"/>
      <c r="O19" s="28"/>
      <c r="P19" s="28"/>
    </row>
    <row r="20" spans="1:17" ht="42" customHeight="1" thickBot="1" x14ac:dyDescent="0.3">
      <c r="A20" s="139">
        <v>1</v>
      </c>
      <c r="B20" s="221" t="s">
        <v>28</v>
      </c>
      <c r="C20" s="163" t="s">
        <v>188</v>
      </c>
      <c r="D20" s="13">
        <v>4</v>
      </c>
      <c r="E20" s="13">
        <v>2.7</v>
      </c>
      <c r="F20" s="13">
        <v>9.1</v>
      </c>
      <c r="G20" s="63">
        <f>(D20*4)+(E20*9)+(F20*4)</f>
        <v>76.699999999999989</v>
      </c>
      <c r="H20" s="46">
        <v>0</v>
      </c>
      <c r="I20" s="137">
        <v>10.31</v>
      </c>
      <c r="J20" s="28"/>
      <c r="K20" s="28"/>
      <c r="L20" s="28"/>
      <c r="M20" s="28"/>
      <c r="N20" s="28"/>
      <c r="O20" s="28"/>
      <c r="P20" s="28"/>
    </row>
    <row r="21" spans="1:17" ht="41.25" customHeight="1" thickBot="1" x14ac:dyDescent="0.3">
      <c r="A21" s="139">
        <v>340</v>
      </c>
      <c r="B21" s="221" t="s">
        <v>98</v>
      </c>
      <c r="C21" s="163" t="s">
        <v>189</v>
      </c>
      <c r="D21" s="62">
        <v>9.6</v>
      </c>
      <c r="E21" s="62">
        <v>13.5</v>
      </c>
      <c r="F21" s="62">
        <v>33.6</v>
      </c>
      <c r="G21" s="63">
        <f>(D21*4)+(E21*9)+(F21*4)</f>
        <v>294.3</v>
      </c>
      <c r="H21" s="63">
        <v>0</v>
      </c>
      <c r="I21" s="148">
        <v>55.79</v>
      </c>
      <c r="J21" s="28"/>
      <c r="K21" s="28"/>
      <c r="L21" s="28"/>
      <c r="M21" s="28"/>
      <c r="N21" s="28"/>
      <c r="O21" s="28"/>
      <c r="P21" s="28"/>
    </row>
    <row r="22" spans="1:17" ht="41.25" customHeight="1" thickBot="1" x14ac:dyDescent="0.3">
      <c r="A22" s="131">
        <v>693</v>
      </c>
      <c r="B22" s="196" t="s">
        <v>177</v>
      </c>
      <c r="C22" s="131">
        <v>200</v>
      </c>
      <c r="D22" s="24">
        <v>3.7</v>
      </c>
      <c r="E22" s="24">
        <v>3.5</v>
      </c>
      <c r="F22" s="24">
        <v>27</v>
      </c>
      <c r="G22" s="63">
        <f>(D22*4)+(E22*9)+(F22*4)</f>
        <v>154.30000000000001</v>
      </c>
      <c r="H22" s="63">
        <v>0</v>
      </c>
      <c r="I22" s="148">
        <v>9.77</v>
      </c>
      <c r="J22" s="184">
        <f>I22/C22*1000</f>
        <v>48.849999999999994</v>
      </c>
      <c r="K22" s="28"/>
      <c r="L22" s="28"/>
      <c r="M22" s="28"/>
      <c r="N22" s="28"/>
      <c r="O22" s="28"/>
      <c r="P22" s="28"/>
    </row>
    <row r="23" spans="1:17" ht="41.25" customHeight="1" thickBot="1" x14ac:dyDescent="0.3">
      <c r="A23" s="131" t="s">
        <v>15</v>
      </c>
      <c r="B23" s="196" t="s">
        <v>36</v>
      </c>
      <c r="C23" s="131">
        <v>34</v>
      </c>
      <c r="D23" s="24">
        <v>2.16</v>
      </c>
      <c r="E23" s="24">
        <v>0.3</v>
      </c>
      <c r="F23" s="24">
        <v>13.4</v>
      </c>
      <c r="G23" s="54">
        <f>(D23*4)+(E23*9)+(F23*4)</f>
        <v>64.94</v>
      </c>
      <c r="H23" s="26">
        <v>0</v>
      </c>
      <c r="I23" s="148">
        <v>2.13</v>
      </c>
      <c r="J23" s="184">
        <f>I23/C23*1000</f>
        <v>62.647058823529406</v>
      </c>
      <c r="K23" s="28"/>
      <c r="L23" s="28"/>
      <c r="M23" s="28"/>
      <c r="N23" s="28"/>
      <c r="O23" s="28"/>
      <c r="P23" s="28"/>
    </row>
    <row r="24" spans="1:17" ht="30" customHeight="1" thickBot="1" x14ac:dyDescent="0.3">
      <c r="A24" s="563"/>
      <c r="B24" s="581" t="s">
        <v>8</v>
      </c>
      <c r="C24" s="582"/>
      <c r="D24" s="563">
        <f t="shared" ref="D24:I24" si="1">SUM(D20:D23)</f>
        <v>19.46</v>
      </c>
      <c r="E24" s="563">
        <f t="shared" si="1"/>
        <v>20</v>
      </c>
      <c r="F24" s="563">
        <f t="shared" si="1"/>
        <v>83.100000000000009</v>
      </c>
      <c r="G24" s="584">
        <f t="shared" si="1"/>
        <v>590.24</v>
      </c>
      <c r="H24" s="587">
        <f t="shared" si="1"/>
        <v>0</v>
      </c>
      <c r="I24" s="585">
        <f t="shared" si="1"/>
        <v>77.999999999999986</v>
      </c>
      <c r="J24" s="28"/>
      <c r="K24" s="28"/>
      <c r="L24" s="28"/>
      <c r="M24" s="28"/>
      <c r="N24" s="28"/>
      <c r="O24" s="28"/>
      <c r="P24" s="28"/>
    </row>
    <row r="25" spans="1:17" ht="1.5" customHeight="1" thickTop="1" thickBot="1" x14ac:dyDescent="0.3">
      <c r="A25" s="447"/>
      <c r="B25" s="448"/>
      <c r="C25" s="449"/>
      <c r="D25" s="449"/>
      <c r="E25" s="449"/>
      <c r="F25" s="449"/>
      <c r="G25" s="450"/>
      <c r="H25" s="442"/>
      <c r="I25" s="451"/>
      <c r="J25" s="28"/>
      <c r="K25" s="28"/>
      <c r="L25" s="28"/>
      <c r="M25" s="28"/>
      <c r="N25" s="28"/>
      <c r="O25" s="28"/>
      <c r="P25" s="28"/>
    </row>
    <row r="26" spans="1:17" ht="24.75" customHeight="1" thickBot="1" x14ac:dyDescent="0.3">
      <c r="A26" s="15"/>
      <c r="B26" s="96" t="s">
        <v>30</v>
      </c>
      <c r="C26" s="18"/>
      <c r="D26" s="18"/>
      <c r="E26" s="18"/>
      <c r="F26" s="18"/>
      <c r="G26" s="192"/>
      <c r="H26" s="192"/>
      <c r="I26" s="151"/>
      <c r="J26" s="28"/>
      <c r="K26" s="28"/>
      <c r="L26" s="28"/>
      <c r="M26" s="28"/>
      <c r="N26" s="28"/>
      <c r="O26" s="28"/>
      <c r="P26" s="28"/>
      <c r="Q26" s="27"/>
    </row>
    <row r="27" spans="1:17" ht="55.5" customHeight="1" thickBot="1" x14ac:dyDescent="0.3">
      <c r="A27" s="131" t="s">
        <v>241</v>
      </c>
      <c r="B27" s="196" t="s">
        <v>242</v>
      </c>
      <c r="C27" s="197" t="s">
        <v>84</v>
      </c>
      <c r="D27" s="24">
        <v>4</v>
      </c>
      <c r="E27" s="24">
        <v>4.7</v>
      </c>
      <c r="F27" s="575">
        <v>9.8000000000000007</v>
      </c>
      <c r="G27" s="54">
        <f t="shared" ref="G27:G33" si="2">(D27*4)+(E27*9)+(F27*4)</f>
        <v>97.5</v>
      </c>
      <c r="H27" s="593">
        <v>0</v>
      </c>
      <c r="I27" s="148">
        <v>14.35</v>
      </c>
      <c r="J27" s="37"/>
      <c r="K27" s="37"/>
      <c r="L27" s="37"/>
      <c r="M27" s="37"/>
      <c r="N27" s="37"/>
      <c r="O27" s="37"/>
      <c r="P27" s="37"/>
      <c r="Q27" s="28"/>
    </row>
    <row r="28" spans="1:17" ht="54.75" customHeight="1" thickBot="1" x14ac:dyDescent="0.3">
      <c r="A28" s="133" t="s">
        <v>211</v>
      </c>
      <c r="B28" s="194" t="s">
        <v>212</v>
      </c>
      <c r="C28" s="342">
        <v>180</v>
      </c>
      <c r="D28" s="99">
        <v>14.7</v>
      </c>
      <c r="E28" s="99">
        <v>11.9</v>
      </c>
      <c r="F28" s="99">
        <v>11</v>
      </c>
      <c r="G28" s="54">
        <f t="shared" si="2"/>
        <v>209.9</v>
      </c>
      <c r="H28" s="296">
        <v>0</v>
      </c>
      <c r="I28" s="148">
        <v>62.27</v>
      </c>
      <c r="J28" s="37"/>
      <c r="K28" s="37"/>
      <c r="L28" s="37"/>
      <c r="M28" s="37"/>
      <c r="N28" s="37"/>
      <c r="O28" s="37"/>
      <c r="P28" s="37"/>
      <c r="Q28" s="27"/>
    </row>
    <row r="29" spans="1:17" ht="10.5" customHeight="1" thickBot="1" x14ac:dyDescent="0.3">
      <c r="A29" s="131"/>
      <c r="B29" s="194"/>
      <c r="C29" s="195"/>
      <c r="D29" s="36"/>
      <c r="E29" s="36"/>
      <c r="F29" s="36"/>
      <c r="G29" s="26"/>
      <c r="H29" s="26"/>
      <c r="I29" s="137"/>
      <c r="J29" s="37"/>
      <c r="K29" s="37"/>
      <c r="L29" s="37"/>
      <c r="M29" s="37"/>
      <c r="N29" s="37"/>
      <c r="O29" s="37"/>
      <c r="P29" s="37"/>
    </row>
    <row r="30" spans="1:17" ht="42.75" customHeight="1" thickBot="1" x14ac:dyDescent="0.3">
      <c r="A30" s="131">
        <v>524</v>
      </c>
      <c r="B30" s="194" t="s">
        <v>183</v>
      </c>
      <c r="C30" s="195">
        <v>15</v>
      </c>
      <c r="D30" s="36">
        <v>1.36</v>
      </c>
      <c r="E30" s="36">
        <v>0.36</v>
      </c>
      <c r="F30" s="36">
        <v>6.5</v>
      </c>
      <c r="G30" s="26">
        <f t="shared" si="2"/>
        <v>34.68</v>
      </c>
      <c r="H30" s="26">
        <v>0</v>
      </c>
      <c r="I30" s="148">
        <v>3.98</v>
      </c>
      <c r="J30" s="37"/>
      <c r="K30" s="37"/>
      <c r="L30" s="37"/>
      <c r="M30" s="37"/>
      <c r="N30" s="37"/>
      <c r="O30" s="37"/>
      <c r="P30" s="37"/>
    </row>
    <row r="31" spans="1:17" ht="47.25" customHeight="1" thickBot="1" x14ac:dyDescent="0.3">
      <c r="A31" s="131">
        <v>700</v>
      </c>
      <c r="B31" s="196" t="s">
        <v>198</v>
      </c>
      <c r="C31" s="197" t="s">
        <v>92</v>
      </c>
      <c r="D31" s="24">
        <v>0.1</v>
      </c>
      <c r="E31" s="24">
        <v>0</v>
      </c>
      <c r="F31" s="24">
        <v>24.9</v>
      </c>
      <c r="G31" s="26">
        <f>(D31+F31)*4+E31*9</f>
        <v>100</v>
      </c>
      <c r="H31" s="26">
        <v>60</v>
      </c>
      <c r="I31" s="137">
        <v>11.79</v>
      </c>
      <c r="J31" s="37"/>
      <c r="K31" s="37"/>
      <c r="L31" s="37"/>
      <c r="M31" s="37"/>
      <c r="N31" s="37"/>
      <c r="O31" s="37"/>
      <c r="P31" s="37"/>
    </row>
    <row r="32" spans="1:17" ht="45.75" customHeight="1" thickBot="1" x14ac:dyDescent="0.3">
      <c r="A32" s="131" t="s">
        <v>15</v>
      </c>
      <c r="B32" s="196" t="s">
        <v>36</v>
      </c>
      <c r="C32" s="197">
        <v>37</v>
      </c>
      <c r="D32" s="24">
        <v>3</v>
      </c>
      <c r="E32" s="24">
        <v>0.4</v>
      </c>
      <c r="F32" s="24">
        <v>18.8</v>
      </c>
      <c r="G32" s="26">
        <f t="shared" si="2"/>
        <v>90.8</v>
      </c>
      <c r="H32" s="26">
        <v>0</v>
      </c>
      <c r="I32" s="137">
        <v>2.3199999999999998</v>
      </c>
      <c r="J32" s="184">
        <f>I32/C32*1000</f>
        <v>62.702702702702702</v>
      </c>
      <c r="K32" s="37"/>
      <c r="L32" s="37"/>
      <c r="M32" s="37"/>
      <c r="N32" s="37"/>
      <c r="O32" s="37"/>
      <c r="P32" s="37"/>
    </row>
    <row r="33" spans="1:16" ht="31.5" customHeight="1" thickBot="1" x14ac:dyDescent="0.3">
      <c r="A33" s="167" t="s">
        <v>15</v>
      </c>
      <c r="B33" s="231" t="s">
        <v>13</v>
      </c>
      <c r="C33" s="168">
        <v>20.6</v>
      </c>
      <c r="D33" s="100">
        <v>2.2999999999999998</v>
      </c>
      <c r="E33" s="100">
        <v>0.3</v>
      </c>
      <c r="F33" s="100">
        <v>14.1</v>
      </c>
      <c r="G33" s="26">
        <f t="shared" si="2"/>
        <v>68.3</v>
      </c>
      <c r="H33" s="26">
        <v>0</v>
      </c>
      <c r="I33" s="175">
        <v>1.29</v>
      </c>
      <c r="J33" s="184">
        <f>I33/C33*1000</f>
        <v>62.621359223300963</v>
      </c>
      <c r="K33" s="28"/>
      <c r="L33" s="28"/>
      <c r="M33" s="28"/>
      <c r="N33" s="28"/>
      <c r="O33" s="28"/>
      <c r="P33" s="28"/>
    </row>
    <row r="34" spans="1:16" ht="33" customHeight="1" thickTop="1" thickBot="1" x14ac:dyDescent="0.3">
      <c r="A34" s="443"/>
      <c r="B34" s="444" t="s">
        <v>8</v>
      </c>
      <c r="C34" s="445"/>
      <c r="D34" s="445">
        <f t="shared" ref="D34:I34" si="3">SUM(D27:D33)</f>
        <v>25.46</v>
      </c>
      <c r="E34" s="445">
        <f t="shared" si="3"/>
        <v>17.66</v>
      </c>
      <c r="F34" s="445">
        <f t="shared" si="3"/>
        <v>85.1</v>
      </c>
      <c r="G34" s="446">
        <f t="shared" si="3"/>
        <v>601.17999999999995</v>
      </c>
      <c r="H34" s="446">
        <f t="shared" si="3"/>
        <v>60</v>
      </c>
      <c r="I34" s="421">
        <f t="shared" si="3"/>
        <v>96.000000000000014</v>
      </c>
      <c r="J34" s="37"/>
      <c r="K34" s="37"/>
      <c r="L34" s="37"/>
      <c r="M34" s="37"/>
      <c r="N34" s="37"/>
      <c r="O34" s="37"/>
      <c r="P34" s="37"/>
    </row>
    <row r="35" spans="1:16" ht="33.75" hidden="1" customHeight="1" thickBot="1" x14ac:dyDescent="0.3">
      <c r="A35" s="18"/>
      <c r="B35" s="73" t="s">
        <v>10</v>
      </c>
      <c r="C35" s="17"/>
      <c r="D35" s="17">
        <f>D18+D34</f>
        <v>44.92</v>
      </c>
      <c r="E35" s="17">
        <f>E18+E34</f>
        <v>37.659999999999997</v>
      </c>
      <c r="F35" s="17">
        <f>F18+F34</f>
        <v>168.2</v>
      </c>
      <c r="G35" s="75">
        <f>G18+G34</f>
        <v>1191.42</v>
      </c>
      <c r="H35" s="78"/>
      <c r="I35" s="156"/>
      <c r="J35" s="28"/>
      <c r="K35" s="37"/>
      <c r="L35" s="37"/>
      <c r="M35" s="37"/>
      <c r="N35" s="37"/>
      <c r="O35" s="28"/>
      <c r="P35" s="28"/>
    </row>
    <row r="36" spans="1:16" ht="28.5" customHeight="1" thickTop="1" thickBot="1" x14ac:dyDescent="0.3">
      <c r="A36" s="15"/>
      <c r="B36" s="96" t="s">
        <v>31</v>
      </c>
      <c r="C36" s="15"/>
      <c r="D36" s="15"/>
      <c r="E36" s="15"/>
      <c r="F36" s="15"/>
      <c r="G36" s="83"/>
      <c r="H36" s="83"/>
      <c r="I36" s="155"/>
      <c r="J36" s="28"/>
      <c r="K36" s="37"/>
      <c r="L36" s="37"/>
      <c r="M36" s="37"/>
      <c r="N36" s="37"/>
      <c r="O36" s="28"/>
      <c r="P36" s="28"/>
    </row>
    <row r="37" spans="1:16" ht="53.25" customHeight="1" thickBot="1" x14ac:dyDescent="0.3">
      <c r="A37" s="131" t="s">
        <v>241</v>
      </c>
      <c r="B37" s="196" t="s">
        <v>242</v>
      </c>
      <c r="C37" s="197" t="s">
        <v>78</v>
      </c>
      <c r="D37" s="24">
        <v>4</v>
      </c>
      <c r="E37" s="24">
        <v>4.7</v>
      </c>
      <c r="F37" s="575">
        <v>9.8000000000000007</v>
      </c>
      <c r="G37" s="54">
        <f>(D37*4)+(E37*9)+(F37*4)</f>
        <v>97.5</v>
      </c>
      <c r="H37" s="593">
        <v>0</v>
      </c>
      <c r="I37" s="148">
        <v>17.600000000000001</v>
      </c>
      <c r="J37" s="37"/>
      <c r="K37" s="37"/>
      <c r="L37" s="37"/>
      <c r="M37" s="37"/>
      <c r="N37" s="37"/>
      <c r="O37" s="37"/>
      <c r="P37" s="37"/>
    </row>
    <row r="38" spans="1:16" ht="57" customHeight="1" thickBot="1" x14ac:dyDescent="0.3">
      <c r="A38" s="133" t="s">
        <v>211</v>
      </c>
      <c r="B38" s="194" t="s">
        <v>212</v>
      </c>
      <c r="C38" s="342">
        <v>230</v>
      </c>
      <c r="D38" s="99">
        <v>14.7</v>
      </c>
      <c r="E38" s="99">
        <v>11.9</v>
      </c>
      <c r="F38" s="99">
        <v>11</v>
      </c>
      <c r="G38" s="54">
        <f>(D38*4)+(E38*9)+(F38*4)</f>
        <v>209.9</v>
      </c>
      <c r="H38" s="296">
        <v>0</v>
      </c>
      <c r="I38" s="148">
        <v>79.45</v>
      </c>
      <c r="J38" s="37"/>
      <c r="K38" s="37"/>
      <c r="L38" s="37"/>
      <c r="M38" s="37"/>
      <c r="N38" s="37"/>
      <c r="O38" s="37"/>
      <c r="P38" s="37"/>
    </row>
    <row r="39" spans="1:16" ht="32.25" customHeight="1" thickBot="1" x14ac:dyDescent="0.3">
      <c r="A39" s="131"/>
      <c r="B39" s="194"/>
      <c r="C39" s="195"/>
      <c r="D39" s="36"/>
      <c r="E39" s="36"/>
      <c r="F39" s="36"/>
      <c r="G39" s="26"/>
      <c r="H39" s="26"/>
      <c r="I39" s="137"/>
      <c r="J39" s="37"/>
      <c r="K39" s="37"/>
      <c r="L39" s="37"/>
      <c r="M39" s="37"/>
      <c r="N39" s="37"/>
      <c r="O39" s="37"/>
      <c r="P39" s="37"/>
    </row>
    <row r="40" spans="1:16" ht="45.75" customHeight="1" thickBot="1" x14ac:dyDescent="0.3">
      <c r="A40" s="131">
        <v>524</v>
      </c>
      <c r="B40" s="194" t="s">
        <v>183</v>
      </c>
      <c r="C40" s="195">
        <v>15</v>
      </c>
      <c r="D40" s="36">
        <v>1.36</v>
      </c>
      <c r="E40" s="36">
        <v>0.36</v>
      </c>
      <c r="F40" s="36">
        <v>6.5</v>
      </c>
      <c r="G40" s="26">
        <f>(D40*4)+(E40*9)+(F40*4)</f>
        <v>34.68</v>
      </c>
      <c r="H40" s="26">
        <v>0</v>
      </c>
      <c r="I40" s="148">
        <v>3.98</v>
      </c>
      <c r="J40" s="37"/>
      <c r="K40" s="37"/>
      <c r="L40" s="37"/>
      <c r="M40" s="37"/>
      <c r="N40" s="37"/>
      <c r="O40" s="37"/>
      <c r="P40" s="37"/>
    </row>
    <row r="41" spans="1:16" ht="43.5" customHeight="1" thickBot="1" x14ac:dyDescent="0.3">
      <c r="A41" s="131">
        <v>700</v>
      </c>
      <c r="B41" s="196" t="s">
        <v>145</v>
      </c>
      <c r="C41" s="197" t="s">
        <v>93</v>
      </c>
      <c r="D41" s="24">
        <v>0.1</v>
      </c>
      <c r="E41" s="24">
        <v>0</v>
      </c>
      <c r="F41" s="24">
        <v>24.9</v>
      </c>
      <c r="G41" s="26">
        <f>(D41+F41)*4+E41*9</f>
        <v>100</v>
      </c>
      <c r="H41" s="26">
        <v>70</v>
      </c>
      <c r="I41" s="137">
        <v>11.87</v>
      </c>
      <c r="J41" s="37"/>
      <c r="K41" s="37"/>
      <c r="L41" s="37"/>
      <c r="M41" s="37"/>
      <c r="N41" s="37"/>
      <c r="O41" s="37"/>
      <c r="P41" s="37"/>
    </row>
    <row r="42" spans="1:16" ht="39" customHeight="1" thickBot="1" x14ac:dyDescent="0.3">
      <c r="A42" s="131" t="s">
        <v>15</v>
      </c>
      <c r="B42" s="196" t="s">
        <v>36</v>
      </c>
      <c r="C42" s="197">
        <v>18.5</v>
      </c>
      <c r="D42" s="24">
        <v>1.2</v>
      </c>
      <c r="E42" s="24">
        <v>0.42</v>
      </c>
      <c r="F42" s="24">
        <v>20</v>
      </c>
      <c r="G42" s="26">
        <f>(D42*4)+(E42*9)+(F42*4)</f>
        <v>88.58</v>
      </c>
      <c r="H42" s="26">
        <v>0</v>
      </c>
      <c r="I42" s="148">
        <v>1.1599999999999999</v>
      </c>
      <c r="J42" s="184">
        <f>I42/C42*1000</f>
        <v>62.702702702702702</v>
      </c>
      <c r="K42" s="37"/>
      <c r="L42" s="37"/>
      <c r="M42" s="37"/>
      <c r="N42" s="37"/>
      <c r="O42" s="37"/>
      <c r="P42" s="37"/>
    </row>
    <row r="43" spans="1:16" ht="36" customHeight="1" thickBot="1" x14ac:dyDescent="0.3">
      <c r="A43" s="167" t="s">
        <v>15</v>
      </c>
      <c r="B43" s="231" t="s">
        <v>13</v>
      </c>
      <c r="C43" s="168">
        <v>15</v>
      </c>
      <c r="D43" s="100">
        <v>2.2999999999999998</v>
      </c>
      <c r="E43" s="100">
        <v>0.3</v>
      </c>
      <c r="F43" s="100">
        <v>14.1</v>
      </c>
      <c r="G43" s="26">
        <f>(D43*4)+(E43*9)+(F43*4)</f>
        <v>68.3</v>
      </c>
      <c r="H43" s="26">
        <v>0</v>
      </c>
      <c r="I43" s="175">
        <v>0.94</v>
      </c>
      <c r="J43" s="184">
        <f>I43/C43*1000</f>
        <v>62.666666666666664</v>
      </c>
      <c r="K43" s="37"/>
      <c r="L43" s="37"/>
      <c r="M43" s="37"/>
      <c r="N43" s="28"/>
      <c r="O43" s="37"/>
      <c r="P43" s="28"/>
    </row>
    <row r="44" spans="1:16" ht="24.75" hidden="1" customHeight="1" thickBot="1" x14ac:dyDescent="0.3">
      <c r="A44" s="24"/>
      <c r="B44" s="23"/>
      <c r="C44" s="25"/>
      <c r="D44" s="25"/>
      <c r="E44" s="25"/>
      <c r="F44" s="25"/>
      <c r="G44" s="54"/>
      <c r="H44" s="54"/>
      <c r="I44" s="137"/>
      <c r="J44" s="28"/>
      <c r="K44" s="37"/>
      <c r="L44" s="37"/>
      <c r="M44" s="37"/>
      <c r="N44" s="28"/>
      <c r="O44" s="37"/>
      <c r="P44" s="28"/>
    </row>
    <row r="45" spans="1:16" ht="24.75" hidden="1" customHeight="1" thickBot="1" x14ac:dyDescent="0.3">
      <c r="A45" s="317"/>
      <c r="B45" s="452"/>
      <c r="C45" s="453"/>
      <c r="D45" s="453"/>
      <c r="E45" s="453"/>
      <c r="F45" s="453"/>
      <c r="G45" s="72"/>
      <c r="H45" s="72"/>
      <c r="I45" s="228"/>
      <c r="J45" s="28"/>
      <c r="K45" s="37"/>
      <c r="L45" s="37"/>
      <c r="M45" s="37"/>
      <c r="N45" s="28"/>
      <c r="O45" s="37"/>
      <c r="P45" s="28"/>
    </row>
    <row r="46" spans="1:16" ht="30" customHeight="1" thickTop="1" thickBot="1" x14ac:dyDescent="0.3">
      <c r="A46" s="443"/>
      <c r="B46" s="444" t="s">
        <v>8</v>
      </c>
      <c r="C46" s="445"/>
      <c r="D46" s="445">
        <f t="shared" ref="D46:I46" si="4">SUM(D37:D45)</f>
        <v>23.66</v>
      </c>
      <c r="E46" s="445">
        <f t="shared" si="4"/>
        <v>17.680000000000003</v>
      </c>
      <c r="F46" s="445">
        <f t="shared" si="4"/>
        <v>86.3</v>
      </c>
      <c r="G46" s="446">
        <f t="shared" si="4"/>
        <v>598.95999999999992</v>
      </c>
      <c r="H46" s="446">
        <f t="shared" si="4"/>
        <v>70</v>
      </c>
      <c r="I46" s="421">
        <f t="shared" si="4"/>
        <v>115.00000000000001</v>
      </c>
      <c r="J46" s="37"/>
      <c r="K46" s="37"/>
      <c r="L46" s="37"/>
      <c r="M46" s="37"/>
      <c r="N46" s="37"/>
      <c r="O46" s="37"/>
      <c r="P46" s="37"/>
    </row>
    <row r="47" spans="1:16" ht="30" customHeight="1" thickTop="1" thickBot="1" x14ac:dyDescent="0.3">
      <c r="A47" s="74"/>
      <c r="B47" s="59" t="s">
        <v>24</v>
      </c>
      <c r="C47" s="71"/>
      <c r="D47" s="71"/>
      <c r="E47" s="71"/>
      <c r="F47" s="71"/>
      <c r="G47" s="297"/>
      <c r="H47" s="297"/>
      <c r="I47" s="150"/>
      <c r="J47" s="37"/>
      <c r="K47" s="37"/>
      <c r="L47" s="37"/>
      <c r="M47" s="37"/>
      <c r="N47" s="37"/>
      <c r="O47" s="37"/>
      <c r="P47" s="37"/>
    </row>
    <row r="48" spans="1:16" ht="36" customHeight="1" thickBot="1" x14ac:dyDescent="0.3">
      <c r="A48" s="162"/>
      <c r="B48" s="198" t="s">
        <v>166</v>
      </c>
      <c r="C48" s="190" t="s">
        <v>167</v>
      </c>
      <c r="D48" s="108">
        <v>15</v>
      </c>
      <c r="E48" s="108">
        <v>13.8</v>
      </c>
      <c r="F48" s="108">
        <v>79.400000000000006</v>
      </c>
      <c r="G48" s="54">
        <f>(D48+F48)*4+E48*9</f>
        <v>501.8</v>
      </c>
      <c r="H48" s="232">
        <v>0</v>
      </c>
      <c r="I48" s="161">
        <v>30.1</v>
      </c>
      <c r="J48" s="37"/>
      <c r="K48" s="37"/>
      <c r="L48" s="37"/>
      <c r="M48" s="37"/>
      <c r="N48" s="37"/>
      <c r="O48" s="37"/>
      <c r="P48" s="37"/>
    </row>
    <row r="49" spans="1:16" ht="30" customHeight="1" thickBot="1" x14ac:dyDescent="0.3">
      <c r="A49" s="131">
        <v>685</v>
      </c>
      <c r="B49" s="196" t="s">
        <v>12</v>
      </c>
      <c r="C49" s="197" t="s">
        <v>248</v>
      </c>
      <c r="D49" s="24">
        <v>0.2</v>
      </c>
      <c r="E49" s="24">
        <v>0</v>
      </c>
      <c r="F49" s="24">
        <v>14</v>
      </c>
      <c r="G49" s="54">
        <f>(D49*4)+(E49*9)+(F49*4)</f>
        <v>56.8</v>
      </c>
      <c r="H49" s="54">
        <v>0</v>
      </c>
      <c r="I49" s="148">
        <v>1.9</v>
      </c>
      <c r="J49" s="37"/>
      <c r="K49" s="37"/>
      <c r="L49" s="37"/>
      <c r="M49" s="37"/>
      <c r="N49" s="37"/>
      <c r="O49" s="37"/>
      <c r="P49" s="37"/>
    </row>
    <row r="50" spans="1:16" ht="23.25" hidden="1" customHeight="1" thickBot="1" x14ac:dyDescent="0.3">
      <c r="A50" s="454"/>
      <c r="B50" s="455"/>
      <c r="C50" s="246"/>
      <c r="D50" s="456"/>
      <c r="E50" s="456"/>
      <c r="F50" s="456"/>
      <c r="G50" s="109"/>
      <c r="H50" s="298"/>
      <c r="I50" s="237"/>
      <c r="J50" s="37"/>
      <c r="K50" s="37"/>
      <c r="L50" s="37"/>
      <c r="M50" s="37"/>
      <c r="N50" s="37"/>
      <c r="O50" s="37"/>
      <c r="P50" s="37"/>
    </row>
    <row r="51" spans="1:16" ht="29.25" customHeight="1" thickTop="1" thickBot="1" x14ac:dyDescent="0.3">
      <c r="A51" s="445"/>
      <c r="B51" s="444" t="s">
        <v>8</v>
      </c>
      <c r="C51" s="445"/>
      <c r="D51" s="445">
        <f t="shared" ref="D51:I51" si="5">SUM(D48:D50)</f>
        <v>15.2</v>
      </c>
      <c r="E51" s="445">
        <f t="shared" si="5"/>
        <v>13.8</v>
      </c>
      <c r="F51" s="445">
        <f t="shared" si="5"/>
        <v>93.4</v>
      </c>
      <c r="G51" s="446">
        <f t="shared" si="5"/>
        <v>558.6</v>
      </c>
      <c r="H51" s="446">
        <f t="shared" si="5"/>
        <v>0</v>
      </c>
      <c r="I51" s="436">
        <f t="shared" si="5"/>
        <v>32</v>
      </c>
      <c r="J51" s="28"/>
      <c r="K51" s="28"/>
      <c r="L51" s="28"/>
      <c r="M51" s="28"/>
      <c r="N51" s="28"/>
      <c r="O51" s="28"/>
      <c r="P51" s="28"/>
    </row>
    <row r="52" spans="1:16" ht="32.25" customHeight="1" thickTop="1" thickBot="1" x14ac:dyDescent="0.3">
      <c r="A52" s="6"/>
      <c r="B52" s="59" t="s">
        <v>153</v>
      </c>
      <c r="C52" s="8"/>
      <c r="D52" s="8"/>
      <c r="E52" s="8"/>
      <c r="F52" s="8"/>
      <c r="G52" s="39"/>
      <c r="H52" s="39"/>
      <c r="I52" s="151"/>
    </row>
    <row r="53" spans="1:16" ht="42.75" customHeight="1" thickBot="1" x14ac:dyDescent="0.35">
      <c r="A53" s="139">
        <v>340</v>
      </c>
      <c r="B53" s="221" t="s">
        <v>98</v>
      </c>
      <c r="C53" s="163" t="s">
        <v>206</v>
      </c>
      <c r="D53" s="62">
        <v>9.6</v>
      </c>
      <c r="E53" s="62">
        <v>13.5</v>
      </c>
      <c r="F53" s="62">
        <v>33.6</v>
      </c>
      <c r="G53" s="63">
        <f>(D53*4)+(E53*9)+(F53*4)</f>
        <v>294.3</v>
      </c>
      <c r="H53" s="63">
        <v>0</v>
      </c>
      <c r="I53" s="137">
        <v>30.14</v>
      </c>
      <c r="J53" s="30"/>
      <c r="K53" s="29"/>
      <c r="L53" s="31"/>
      <c r="M53" s="31"/>
      <c r="N53" s="31"/>
      <c r="O53" s="31"/>
      <c r="P53" s="31"/>
    </row>
    <row r="54" spans="1:16" ht="39.75" customHeight="1" thickBot="1" x14ac:dyDescent="0.35">
      <c r="A54" s="131">
        <v>693</v>
      </c>
      <c r="B54" s="196" t="s">
        <v>177</v>
      </c>
      <c r="C54" s="131">
        <v>200</v>
      </c>
      <c r="D54" s="24">
        <v>3.7</v>
      </c>
      <c r="E54" s="24">
        <v>3.5</v>
      </c>
      <c r="F54" s="24">
        <v>27</v>
      </c>
      <c r="G54" s="63">
        <f>(D54*4)+(E54*9)+(F54*4)</f>
        <v>154.30000000000001</v>
      </c>
      <c r="H54" s="63">
        <v>0</v>
      </c>
      <c r="I54" s="148">
        <v>9.77</v>
      </c>
      <c r="J54" s="29"/>
      <c r="K54" s="29"/>
      <c r="L54" s="31"/>
      <c r="M54" s="31"/>
      <c r="N54" s="31"/>
      <c r="O54" s="31"/>
      <c r="P54" s="31"/>
    </row>
    <row r="55" spans="1:16" ht="41.25" customHeight="1" thickBot="1" x14ac:dyDescent="0.35">
      <c r="A55" s="131" t="s">
        <v>15</v>
      </c>
      <c r="B55" s="196" t="s">
        <v>36</v>
      </c>
      <c r="C55" s="131">
        <v>33.4</v>
      </c>
      <c r="D55" s="24">
        <v>2.16</v>
      </c>
      <c r="E55" s="24">
        <v>0.3</v>
      </c>
      <c r="F55" s="24">
        <v>13.4</v>
      </c>
      <c r="G55" s="54">
        <f>(D55*4)+(E55*9)+(F55*4)</f>
        <v>64.94</v>
      </c>
      <c r="H55" s="26">
        <v>0</v>
      </c>
      <c r="I55" s="148">
        <v>2.09</v>
      </c>
      <c r="J55" s="184">
        <f>I55/C55*1000</f>
        <v>62.574850299401199</v>
      </c>
      <c r="K55" s="29"/>
      <c r="L55" s="31"/>
      <c r="M55" s="31"/>
      <c r="N55" s="31"/>
      <c r="O55" s="31"/>
      <c r="P55" s="31"/>
    </row>
    <row r="56" spans="1:16" ht="24.75" hidden="1" customHeight="1" thickBot="1" x14ac:dyDescent="0.35">
      <c r="A56" s="167"/>
      <c r="B56" s="230"/>
      <c r="C56" s="438"/>
      <c r="D56" s="227"/>
      <c r="E56" s="227"/>
      <c r="F56" s="227"/>
      <c r="G56" s="26"/>
      <c r="H56" s="26"/>
      <c r="I56" s="439"/>
      <c r="J56" s="29"/>
      <c r="K56" s="29"/>
      <c r="L56" s="31"/>
      <c r="M56" s="31"/>
      <c r="N56" s="31"/>
      <c r="O56" s="31"/>
      <c r="P56" s="31"/>
    </row>
    <row r="57" spans="1:16" ht="35.1" customHeight="1" thickTop="1" thickBot="1" x14ac:dyDescent="0.35">
      <c r="A57" s="433"/>
      <c r="B57" s="444" t="s">
        <v>8</v>
      </c>
      <c r="C57" s="433"/>
      <c r="D57" s="433">
        <f t="shared" ref="D57:I57" si="6">SUM(D53:D56)</f>
        <v>15.46</v>
      </c>
      <c r="E57" s="433">
        <f t="shared" si="6"/>
        <v>17.3</v>
      </c>
      <c r="F57" s="433">
        <f t="shared" si="6"/>
        <v>74</v>
      </c>
      <c r="G57" s="435">
        <f t="shared" si="6"/>
        <v>513.54</v>
      </c>
      <c r="H57" s="435">
        <f t="shared" si="6"/>
        <v>0</v>
      </c>
      <c r="I57" s="436">
        <f t="shared" si="6"/>
        <v>42</v>
      </c>
      <c r="J57" s="29"/>
      <c r="K57" s="29"/>
      <c r="L57" s="31"/>
      <c r="M57" s="31"/>
      <c r="N57" s="31"/>
      <c r="O57" s="31"/>
      <c r="P57" s="31"/>
    </row>
    <row r="58" spans="1:16" ht="35.1" customHeight="1" thickTop="1" thickBot="1" x14ac:dyDescent="0.3">
      <c r="A58" s="422"/>
      <c r="B58" s="440" t="s">
        <v>129</v>
      </c>
      <c r="C58" s="422"/>
      <c r="D58" s="422"/>
      <c r="E58" s="422"/>
      <c r="F58" s="422"/>
      <c r="G58" s="422"/>
      <c r="H58" s="422"/>
      <c r="I58" s="422"/>
    </row>
    <row r="59" spans="1:16" ht="35.1" customHeight="1" thickBot="1" x14ac:dyDescent="0.3">
      <c r="A59" s="133" t="s">
        <v>211</v>
      </c>
      <c r="B59" s="194" t="s">
        <v>212</v>
      </c>
      <c r="C59" s="342">
        <v>180</v>
      </c>
      <c r="D59" s="99">
        <v>14.7</v>
      </c>
      <c r="E59" s="99">
        <v>11.9</v>
      </c>
      <c r="F59" s="99">
        <v>11</v>
      </c>
      <c r="G59" s="54">
        <f>(D59*4)+(E59*9)+(F59*4)</f>
        <v>209.9</v>
      </c>
      <c r="H59" s="296">
        <v>0</v>
      </c>
      <c r="I59" s="148">
        <v>62.27</v>
      </c>
    </row>
    <row r="60" spans="1:16" ht="35.1" customHeight="1" thickBot="1" x14ac:dyDescent="0.3">
      <c r="A60" s="131">
        <v>700</v>
      </c>
      <c r="B60" s="196" t="s">
        <v>145</v>
      </c>
      <c r="C60" s="197" t="s">
        <v>93</v>
      </c>
      <c r="D60" s="24">
        <v>0.1</v>
      </c>
      <c r="E60" s="24">
        <v>0</v>
      </c>
      <c r="F60" s="24">
        <v>24.9</v>
      </c>
      <c r="G60" s="26">
        <f>(D60+F60)*4+E60*9</f>
        <v>100</v>
      </c>
      <c r="H60" s="26">
        <v>70</v>
      </c>
      <c r="I60" s="137">
        <v>11.87</v>
      </c>
    </row>
    <row r="61" spans="1:16" ht="7.5" customHeight="1" thickBot="1" x14ac:dyDescent="0.3">
      <c r="A61" s="131"/>
      <c r="B61" s="194"/>
      <c r="C61" s="195"/>
      <c r="D61" s="36"/>
      <c r="E61" s="36"/>
      <c r="F61" s="36"/>
      <c r="G61" s="26"/>
      <c r="H61" s="26"/>
      <c r="I61" s="148"/>
    </row>
    <row r="62" spans="1:16" ht="34.5" hidden="1" customHeight="1" thickBot="1" x14ac:dyDescent="0.3">
      <c r="A62" s="131"/>
      <c r="B62" s="194"/>
      <c r="C62" s="197"/>
      <c r="D62" s="36"/>
      <c r="E62" s="36"/>
      <c r="F62" s="36"/>
      <c r="G62" s="26"/>
      <c r="H62" s="26"/>
      <c r="I62" s="148"/>
      <c r="J62" s="184" t="e">
        <f>I62/C62*1000</f>
        <v>#DIV/0!</v>
      </c>
    </row>
    <row r="63" spans="1:16" ht="34.5" customHeight="1" thickBot="1" x14ac:dyDescent="0.3">
      <c r="A63" s="131" t="s">
        <v>15</v>
      </c>
      <c r="B63" s="196" t="s">
        <v>36</v>
      </c>
      <c r="C63" s="197">
        <v>61.6</v>
      </c>
      <c r="D63" s="24">
        <v>1.2</v>
      </c>
      <c r="E63" s="24">
        <v>0.42</v>
      </c>
      <c r="F63" s="24">
        <v>20</v>
      </c>
      <c r="G63" s="26">
        <f>(D63*4)+(E63*9)+(F63*4)</f>
        <v>88.58</v>
      </c>
      <c r="H63" s="26">
        <v>0</v>
      </c>
      <c r="I63" s="148">
        <v>3.86</v>
      </c>
      <c r="J63" s="184">
        <f>I63/C63*1000</f>
        <v>62.662337662337656</v>
      </c>
    </row>
    <row r="64" spans="1:16" ht="35.1" customHeight="1" thickTop="1" thickBot="1" x14ac:dyDescent="0.3">
      <c r="A64" s="419"/>
      <c r="B64" s="418" t="s">
        <v>8</v>
      </c>
      <c r="C64" s="417"/>
      <c r="D64" s="420">
        <f t="shared" ref="D64:I64" si="7">SUM(D59:D63)</f>
        <v>15.999999999999998</v>
      </c>
      <c r="E64" s="420">
        <f t="shared" si="7"/>
        <v>12.32</v>
      </c>
      <c r="F64" s="420">
        <f t="shared" si="7"/>
        <v>55.9</v>
      </c>
      <c r="G64" s="420">
        <f t="shared" si="7"/>
        <v>398.47999999999996</v>
      </c>
      <c r="H64" s="420">
        <f t="shared" si="7"/>
        <v>70</v>
      </c>
      <c r="I64" s="436">
        <f t="shared" si="7"/>
        <v>78</v>
      </c>
    </row>
    <row r="65" spans="1:9" ht="35.1" customHeight="1" thickTop="1" x14ac:dyDescent="0.3">
      <c r="A65" s="85"/>
      <c r="B65" s="32" t="s">
        <v>20</v>
      </c>
      <c r="C65" s="32"/>
      <c r="D65" s="32"/>
      <c r="E65" s="86"/>
      <c r="F65" s="85"/>
      <c r="G65" s="85"/>
      <c r="H65" s="85"/>
      <c r="I65" s="85"/>
    </row>
    <row r="66" spans="1:9" ht="20.25" x14ac:dyDescent="0.3">
      <c r="A66" s="85"/>
      <c r="B66" s="673"/>
      <c r="C66" s="673"/>
      <c r="D66" s="673"/>
      <c r="E66" s="86"/>
      <c r="F66" s="85"/>
      <c r="G66" s="85"/>
      <c r="H66" s="85"/>
      <c r="I66" s="85"/>
    </row>
    <row r="67" spans="1:9" ht="20.25" x14ac:dyDescent="0.3">
      <c r="A67" s="85"/>
      <c r="B67" s="673" t="s">
        <v>35</v>
      </c>
      <c r="C67" s="673"/>
      <c r="D67" s="673"/>
      <c r="E67" s="85"/>
      <c r="F67" s="85"/>
      <c r="G67" s="85"/>
      <c r="H67" s="85"/>
      <c r="I67" s="85"/>
    </row>
    <row r="68" spans="1:9" ht="20.25" x14ac:dyDescent="0.3">
      <c r="A68" s="85"/>
      <c r="B68" s="85"/>
      <c r="C68" s="85"/>
      <c r="D68" s="85"/>
      <c r="E68" s="85"/>
      <c r="F68" s="85"/>
      <c r="G68" s="85"/>
      <c r="H68" s="85"/>
      <c r="I68" s="85"/>
    </row>
    <row r="69" spans="1:9" ht="20.25" x14ac:dyDescent="0.3">
      <c r="B69" s="32" t="s">
        <v>29</v>
      </c>
      <c r="C69" s="32"/>
      <c r="D69" s="32"/>
    </row>
  </sheetData>
  <mergeCells count="12">
    <mergeCell ref="B66:D66"/>
    <mergeCell ref="B67:D67"/>
    <mergeCell ref="B5:F5"/>
    <mergeCell ref="B6:F6"/>
    <mergeCell ref="F7:I7"/>
    <mergeCell ref="D8:I8"/>
    <mergeCell ref="D9:E9"/>
    <mergeCell ref="C10:C12"/>
    <mergeCell ref="D10:F11"/>
    <mergeCell ref="G10:G11"/>
    <mergeCell ref="H10:H11"/>
    <mergeCell ref="I10:I11"/>
  </mergeCells>
  <printOptions horizontalCentered="1"/>
  <pageMargins left="0.19685039370078741" right="0.39370078740157483" top="0.19685039370078741" bottom="0.98425196850393704" header="0.70866141732283472" footer="0.51181102362204722"/>
  <pageSetup paperSize="9" scale="37" orientation="portrait" r:id="rId1"/>
  <headerFooter alignWithMargins="0"/>
  <colBreaks count="1" manualBreakCount="1">
    <brk id="10" max="63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7030A0"/>
  </sheetPr>
  <dimension ref="A1:Q69"/>
  <sheetViews>
    <sheetView topLeftCell="A4" zoomScale="60" zoomScaleNormal="60" zoomScaleSheetLayoutView="75" workbookViewId="0">
      <selection activeCell="D15" sqref="D15"/>
    </sheetView>
  </sheetViews>
  <sheetFormatPr defaultRowHeight="18" x14ac:dyDescent="0.25"/>
  <cols>
    <col min="1" max="1" width="9.1640625" style="1" customWidth="1"/>
    <col min="2" max="2" width="59.33203125" style="1" customWidth="1"/>
    <col min="3" max="3" width="13.4140625" style="1" customWidth="1"/>
    <col min="4" max="4" width="8" style="1" customWidth="1"/>
    <col min="5" max="5" width="8.6640625" style="1"/>
    <col min="6" max="6" width="7.6640625" style="1" customWidth="1"/>
    <col min="7" max="7" width="8.4140625" style="1" customWidth="1"/>
    <col min="8" max="8" width="6.33203125" style="1" customWidth="1"/>
    <col min="9" max="9" width="13.33203125" style="1" customWidth="1"/>
    <col min="10" max="10" width="6.332031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173"/>
      <c r="J4" s="173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25.5" x14ac:dyDescent="0.35">
      <c r="B6" s="690"/>
      <c r="C6" s="690"/>
      <c r="D6" s="690"/>
      <c r="E6" s="690"/>
      <c r="F6" s="690"/>
    </row>
    <row r="7" spans="1:16" ht="24.95" customHeight="1" x14ac:dyDescent="0.4">
      <c r="F7" s="675" t="s">
        <v>293</v>
      </c>
      <c r="G7" s="675"/>
      <c r="H7" s="675"/>
      <c r="I7" s="675"/>
      <c r="J7" s="32"/>
    </row>
    <row r="8" spans="1:16" ht="24.75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18.75" customHeight="1" thickBot="1" x14ac:dyDescent="0.35">
      <c r="A9" s="35"/>
      <c r="B9" s="35"/>
      <c r="C9" s="35"/>
      <c r="D9" s="677">
        <v>3</v>
      </c>
      <c r="E9" s="677"/>
    </row>
    <row r="10" spans="1:16" ht="37.5" customHeight="1" x14ac:dyDescent="0.25">
      <c r="A10" s="125" t="s">
        <v>0</v>
      </c>
      <c r="B10" s="140" t="s">
        <v>2</v>
      </c>
      <c r="C10" s="692" t="s">
        <v>18</v>
      </c>
      <c r="D10" s="695" t="s">
        <v>19</v>
      </c>
      <c r="E10" s="696"/>
      <c r="F10" s="697"/>
      <c r="G10" s="695" t="s">
        <v>21</v>
      </c>
      <c r="H10" s="692" t="s">
        <v>102</v>
      </c>
      <c r="I10" s="692" t="s">
        <v>23</v>
      </c>
      <c r="J10" s="44"/>
      <c r="K10" s="44"/>
      <c r="L10" s="44"/>
      <c r="M10" s="38"/>
      <c r="N10" s="44"/>
      <c r="O10" s="44"/>
      <c r="P10" s="44"/>
    </row>
    <row r="11" spans="1:16" ht="47.25" customHeight="1" thickBot="1" x14ac:dyDescent="0.3">
      <c r="A11" s="130" t="s">
        <v>1</v>
      </c>
      <c r="B11" s="141" t="s">
        <v>3</v>
      </c>
      <c r="C11" s="693"/>
      <c r="D11" s="698"/>
      <c r="E11" s="699"/>
      <c r="F11" s="700"/>
      <c r="G11" s="701"/>
      <c r="H11" s="702"/>
      <c r="I11" s="702"/>
      <c r="J11" s="44"/>
      <c r="K11" s="44"/>
      <c r="L11" s="44"/>
      <c r="M11" s="44"/>
      <c r="N11" s="44"/>
      <c r="O11" s="44"/>
      <c r="P11" s="44"/>
    </row>
    <row r="12" spans="1:16" ht="28.5" thickBot="1" x14ac:dyDescent="0.3">
      <c r="A12" s="119"/>
      <c r="B12" s="142"/>
      <c r="C12" s="694"/>
      <c r="D12" s="143" t="s">
        <v>4</v>
      </c>
      <c r="E12" s="143" t="s">
        <v>5</v>
      </c>
      <c r="F12" s="143" t="s">
        <v>6</v>
      </c>
      <c r="G12" s="144"/>
      <c r="H12" s="144"/>
      <c r="I12" s="145"/>
      <c r="J12" s="28"/>
      <c r="K12" s="28"/>
      <c r="L12" s="28"/>
      <c r="M12" s="28"/>
      <c r="N12" s="28"/>
      <c r="O12" s="28"/>
      <c r="P12" s="28"/>
    </row>
    <row r="13" spans="1:16" ht="24" customHeight="1" thickBot="1" x14ac:dyDescent="0.3">
      <c r="A13" s="13"/>
      <c r="B13" s="49" t="s">
        <v>106</v>
      </c>
      <c r="C13" s="13"/>
      <c r="D13" s="13"/>
      <c r="E13" s="13"/>
      <c r="F13" s="13"/>
      <c r="G13" s="46"/>
      <c r="H13" s="46"/>
      <c r="I13" s="20"/>
      <c r="J13" s="28"/>
      <c r="K13" s="28"/>
      <c r="L13" s="28"/>
      <c r="M13" s="28"/>
      <c r="N13" s="28"/>
      <c r="O13" s="28"/>
      <c r="P13" s="28"/>
    </row>
    <row r="14" spans="1:16" ht="34.5" customHeight="1" thickBot="1" x14ac:dyDescent="0.3">
      <c r="A14" s="139">
        <v>1</v>
      </c>
      <c r="B14" s="221" t="s">
        <v>28</v>
      </c>
      <c r="C14" s="163" t="s">
        <v>172</v>
      </c>
      <c r="D14" s="13">
        <v>4</v>
      </c>
      <c r="E14" s="13">
        <v>2.7</v>
      </c>
      <c r="F14" s="13">
        <v>9.1</v>
      </c>
      <c r="G14" s="63">
        <f>(D14*4)+(E14*9)+(F14*4)</f>
        <v>76.699999999999989</v>
      </c>
      <c r="H14" s="46">
        <v>0</v>
      </c>
      <c r="I14" s="137">
        <v>6.88</v>
      </c>
      <c r="J14" s="37"/>
      <c r="K14" s="37"/>
      <c r="L14" s="43"/>
      <c r="M14" s="37"/>
      <c r="N14" s="37"/>
      <c r="O14" s="37"/>
      <c r="P14" s="37"/>
    </row>
    <row r="15" spans="1:16" ht="42" customHeight="1" thickBot="1" x14ac:dyDescent="0.3">
      <c r="A15" s="139">
        <v>340</v>
      </c>
      <c r="B15" s="221" t="s">
        <v>98</v>
      </c>
      <c r="C15" s="163" t="s">
        <v>184</v>
      </c>
      <c r="D15" s="62">
        <v>9.6</v>
      </c>
      <c r="E15" s="62">
        <v>13.5</v>
      </c>
      <c r="F15" s="62">
        <v>33.6</v>
      </c>
      <c r="G15" s="63">
        <f>(D15*4)+(E15*9)+(F15*4)</f>
        <v>294.3</v>
      </c>
      <c r="H15" s="63">
        <v>0</v>
      </c>
      <c r="I15" s="148">
        <v>47.52</v>
      </c>
      <c r="J15" s="37"/>
      <c r="K15" s="37"/>
      <c r="L15" s="37"/>
      <c r="M15" s="37"/>
      <c r="N15" s="37"/>
      <c r="O15" s="37"/>
      <c r="P15" s="37"/>
    </row>
    <row r="16" spans="1:16" ht="35.1" customHeight="1" thickBot="1" x14ac:dyDescent="0.3">
      <c r="A16" s="131">
        <v>693</v>
      </c>
      <c r="B16" s="196" t="s">
        <v>177</v>
      </c>
      <c r="C16" s="131">
        <v>200</v>
      </c>
      <c r="D16" s="24">
        <v>3.7</v>
      </c>
      <c r="E16" s="24">
        <v>3.5</v>
      </c>
      <c r="F16" s="24">
        <v>27</v>
      </c>
      <c r="G16" s="63">
        <f>(D16*4)+(E16*9)+(F16*4)</f>
        <v>154.30000000000001</v>
      </c>
      <c r="H16" s="63">
        <v>0</v>
      </c>
      <c r="I16" s="148">
        <v>9.77</v>
      </c>
      <c r="J16" s="184">
        <f>I16/C16*1000</f>
        <v>48.849999999999994</v>
      </c>
      <c r="K16" s="37"/>
      <c r="L16" s="37"/>
      <c r="M16" s="37"/>
      <c r="N16" s="37"/>
      <c r="O16" s="37"/>
      <c r="P16" s="37"/>
    </row>
    <row r="17" spans="1:17" ht="35.1" customHeight="1" thickBot="1" x14ac:dyDescent="0.3">
      <c r="A17" s="131" t="s">
        <v>15</v>
      </c>
      <c r="B17" s="196" t="s">
        <v>36</v>
      </c>
      <c r="C17" s="131">
        <v>45.2</v>
      </c>
      <c r="D17" s="24">
        <v>2.16</v>
      </c>
      <c r="E17" s="24">
        <v>0.3</v>
      </c>
      <c r="F17" s="24">
        <v>13.4</v>
      </c>
      <c r="G17" s="54">
        <f>(D17*4)+(E17*9)+(F17*4)</f>
        <v>64.94</v>
      </c>
      <c r="H17" s="26">
        <v>0</v>
      </c>
      <c r="I17" s="148">
        <v>2.83</v>
      </c>
      <c r="J17" s="184">
        <f>I17/C17*1000</f>
        <v>62.610619469026545</v>
      </c>
      <c r="K17" s="28"/>
      <c r="L17" s="28"/>
      <c r="M17" s="28"/>
      <c r="N17" s="28"/>
      <c r="O17" s="28"/>
      <c r="P17" s="28"/>
    </row>
    <row r="18" spans="1:17" ht="35.1" customHeight="1" thickTop="1" thickBot="1" x14ac:dyDescent="0.3">
      <c r="A18" s="443"/>
      <c r="B18" s="444" t="s">
        <v>8</v>
      </c>
      <c r="C18" s="445"/>
      <c r="D18" s="445">
        <f t="shared" ref="D18:I18" si="0">SUM(D14:D17)</f>
        <v>19.46</v>
      </c>
      <c r="E18" s="445">
        <f t="shared" si="0"/>
        <v>20</v>
      </c>
      <c r="F18" s="445">
        <f t="shared" si="0"/>
        <v>83.100000000000009</v>
      </c>
      <c r="G18" s="446">
        <f t="shared" si="0"/>
        <v>590.24</v>
      </c>
      <c r="H18" s="446">
        <f t="shared" si="0"/>
        <v>0</v>
      </c>
      <c r="I18" s="421">
        <f t="shared" si="0"/>
        <v>67</v>
      </c>
      <c r="J18" s="28"/>
      <c r="K18" s="28"/>
      <c r="L18" s="28"/>
      <c r="M18" s="28"/>
      <c r="N18" s="28"/>
      <c r="O18" s="28"/>
      <c r="P18" s="28"/>
    </row>
    <row r="19" spans="1:17" ht="22.5" customHeight="1" thickTop="1" thickBot="1" x14ac:dyDescent="0.3">
      <c r="A19" s="74"/>
      <c r="B19" s="441" t="s">
        <v>107</v>
      </c>
      <c r="C19" s="68"/>
      <c r="D19" s="68"/>
      <c r="E19" s="68"/>
      <c r="F19" s="68"/>
      <c r="G19" s="70"/>
      <c r="H19" s="442"/>
      <c r="I19" s="307"/>
      <c r="J19" s="28"/>
      <c r="K19" s="28"/>
      <c r="L19" s="28"/>
      <c r="M19" s="28"/>
      <c r="N19" s="28"/>
      <c r="O19" s="28"/>
      <c r="P19" s="28"/>
    </row>
    <row r="20" spans="1:17" ht="42" customHeight="1" thickBot="1" x14ac:dyDescent="0.3">
      <c r="A20" s="139">
        <v>1</v>
      </c>
      <c r="B20" s="221" t="s">
        <v>28</v>
      </c>
      <c r="C20" s="163" t="s">
        <v>188</v>
      </c>
      <c r="D20" s="13">
        <v>4</v>
      </c>
      <c r="E20" s="13">
        <v>2.7</v>
      </c>
      <c r="F20" s="13">
        <v>9.1</v>
      </c>
      <c r="G20" s="63">
        <f>(D20*4)+(E20*9)+(F20*4)</f>
        <v>76.699999999999989</v>
      </c>
      <c r="H20" s="46">
        <v>0</v>
      </c>
      <c r="I20" s="137">
        <v>10.31</v>
      </c>
      <c r="J20" s="28"/>
      <c r="K20" s="28"/>
      <c r="L20" s="28"/>
      <c r="M20" s="28"/>
      <c r="N20" s="28"/>
      <c r="O20" s="28"/>
      <c r="P20" s="28"/>
    </row>
    <row r="21" spans="1:17" ht="41.25" customHeight="1" thickBot="1" x14ac:dyDescent="0.3">
      <c r="A21" s="139">
        <v>340</v>
      </c>
      <c r="B21" s="221" t="s">
        <v>98</v>
      </c>
      <c r="C21" s="163" t="s">
        <v>189</v>
      </c>
      <c r="D21" s="62">
        <v>9.6</v>
      </c>
      <c r="E21" s="62">
        <v>13.5</v>
      </c>
      <c r="F21" s="62">
        <v>33.6</v>
      </c>
      <c r="G21" s="63">
        <f>(D21*4)+(E21*9)+(F21*4)</f>
        <v>294.3</v>
      </c>
      <c r="H21" s="63">
        <v>0</v>
      </c>
      <c r="I21" s="148">
        <v>55.79</v>
      </c>
      <c r="J21" s="28"/>
      <c r="K21" s="28"/>
      <c r="L21" s="28"/>
      <c r="M21" s="28"/>
      <c r="N21" s="28"/>
      <c r="O21" s="28"/>
      <c r="P21" s="28"/>
    </row>
    <row r="22" spans="1:17" ht="41.25" customHeight="1" thickBot="1" x14ac:dyDescent="0.3">
      <c r="A22" s="131">
        <v>693</v>
      </c>
      <c r="B22" s="196" t="s">
        <v>177</v>
      </c>
      <c r="C22" s="131">
        <v>200</v>
      </c>
      <c r="D22" s="24">
        <v>3.7</v>
      </c>
      <c r="E22" s="24">
        <v>3.5</v>
      </c>
      <c r="F22" s="24">
        <v>27</v>
      </c>
      <c r="G22" s="63">
        <f>(D22*4)+(E22*9)+(F22*4)</f>
        <v>154.30000000000001</v>
      </c>
      <c r="H22" s="63">
        <v>0</v>
      </c>
      <c r="I22" s="148">
        <v>9.77</v>
      </c>
      <c r="J22" s="184">
        <f>I22/C22*1000</f>
        <v>48.849999999999994</v>
      </c>
      <c r="K22" s="28"/>
      <c r="L22" s="28"/>
      <c r="M22" s="28"/>
      <c r="N22" s="28"/>
      <c r="O22" s="28"/>
      <c r="P22" s="28"/>
    </row>
    <row r="23" spans="1:17" ht="41.25" customHeight="1" thickBot="1" x14ac:dyDescent="0.3">
      <c r="A23" s="131" t="s">
        <v>15</v>
      </c>
      <c r="B23" s="196" t="s">
        <v>36</v>
      </c>
      <c r="C23" s="131">
        <v>34</v>
      </c>
      <c r="D23" s="24">
        <v>2.16</v>
      </c>
      <c r="E23" s="24">
        <v>0.3</v>
      </c>
      <c r="F23" s="24">
        <v>13.4</v>
      </c>
      <c r="G23" s="54">
        <f>(D23*4)+(E23*9)+(F23*4)</f>
        <v>64.94</v>
      </c>
      <c r="H23" s="26">
        <v>0</v>
      </c>
      <c r="I23" s="148">
        <v>2.13</v>
      </c>
      <c r="J23" s="184">
        <f>I23/C23*1000</f>
        <v>62.647058823529406</v>
      </c>
      <c r="K23" s="28"/>
      <c r="L23" s="28"/>
      <c r="M23" s="28"/>
      <c r="N23" s="28"/>
      <c r="O23" s="28"/>
      <c r="P23" s="28"/>
    </row>
    <row r="24" spans="1:17" ht="30" customHeight="1" thickBot="1" x14ac:dyDescent="0.3">
      <c r="A24" s="563"/>
      <c r="B24" s="581" t="s">
        <v>8</v>
      </c>
      <c r="C24" s="582"/>
      <c r="D24" s="563">
        <f t="shared" ref="D24:I24" si="1">SUM(D20:D23)</f>
        <v>19.46</v>
      </c>
      <c r="E24" s="563">
        <f t="shared" si="1"/>
        <v>20</v>
      </c>
      <c r="F24" s="563">
        <f t="shared" si="1"/>
        <v>83.100000000000009</v>
      </c>
      <c r="G24" s="584">
        <f t="shared" si="1"/>
        <v>590.24</v>
      </c>
      <c r="H24" s="587">
        <f t="shared" si="1"/>
        <v>0</v>
      </c>
      <c r="I24" s="585">
        <f t="shared" si="1"/>
        <v>77.999999999999986</v>
      </c>
      <c r="J24" s="28"/>
      <c r="K24" s="28"/>
      <c r="L24" s="28"/>
      <c r="M24" s="28"/>
      <c r="N24" s="28"/>
      <c r="O24" s="28"/>
      <c r="P24" s="28"/>
    </row>
    <row r="25" spans="1:17" ht="1.5" customHeight="1" thickTop="1" thickBot="1" x14ac:dyDescent="0.3">
      <c r="A25" s="447"/>
      <c r="B25" s="448"/>
      <c r="C25" s="449"/>
      <c r="D25" s="449"/>
      <c r="E25" s="449"/>
      <c r="F25" s="449"/>
      <c r="G25" s="450"/>
      <c r="H25" s="442"/>
      <c r="I25" s="451"/>
      <c r="J25" s="28"/>
      <c r="K25" s="28"/>
      <c r="L25" s="28"/>
      <c r="M25" s="28"/>
      <c r="N25" s="28"/>
      <c r="O25" s="28"/>
      <c r="P25" s="28"/>
    </row>
    <row r="26" spans="1:17" ht="24.75" customHeight="1" thickBot="1" x14ac:dyDescent="0.3">
      <c r="A26" s="15"/>
      <c r="B26" s="96" t="s">
        <v>30</v>
      </c>
      <c r="C26" s="18"/>
      <c r="D26" s="18"/>
      <c r="E26" s="18"/>
      <c r="F26" s="18"/>
      <c r="G26" s="192"/>
      <c r="H26" s="192"/>
      <c r="I26" s="151"/>
      <c r="J26" s="28"/>
      <c r="K26" s="28"/>
      <c r="L26" s="28"/>
      <c r="M26" s="28"/>
      <c r="N26" s="28"/>
      <c r="O26" s="28"/>
      <c r="P26" s="28"/>
      <c r="Q26" s="27"/>
    </row>
    <row r="27" spans="1:17" ht="55.5" customHeight="1" thickBot="1" x14ac:dyDescent="0.3">
      <c r="A27" s="131" t="s">
        <v>209</v>
      </c>
      <c r="B27" s="196" t="s">
        <v>210</v>
      </c>
      <c r="C27" s="197" t="s">
        <v>84</v>
      </c>
      <c r="D27" s="24">
        <v>4</v>
      </c>
      <c r="E27" s="24">
        <v>4.7</v>
      </c>
      <c r="F27" s="575">
        <v>9.8000000000000007</v>
      </c>
      <c r="G27" s="54">
        <f t="shared" ref="G27:G33" si="2">(D27*4)+(E27*9)+(F27*4)</f>
        <v>97.5</v>
      </c>
      <c r="H27" s="593">
        <v>0</v>
      </c>
      <c r="I27" s="148">
        <v>12.08</v>
      </c>
      <c r="J27" s="37"/>
      <c r="K27" s="37"/>
      <c r="L27" s="37"/>
      <c r="M27" s="37"/>
      <c r="N27" s="37"/>
      <c r="O27" s="37"/>
      <c r="P27" s="37"/>
      <c r="Q27" s="28"/>
    </row>
    <row r="28" spans="1:17" ht="54.75" customHeight="1" thickBot="1" x14ac:dyDescent="0.3">
      <c r="A28" s="133" t="s">
        <v>211</v>
      </c>
      <c r="B28" s="194" t="s">
        <v>212</v>
      </c>
      <c r="C28" s="342">
        <v>190</v>
      </c>
      <c r="D28" s="99">
        <v>14.7</v>
      </c>
      <c r="E28" s="99">
        <v>11.9</v>
      </c>
      <c r="F28" s="99">
        <v>11</v>
      </c>
      <c r="G28" s="54">
        <f t="shared" si="2"/>
        <v>209.9</v>
      </c>
      <c r="H28" s="296">
        <v>0</v>
      </c>
      <c r="I28" s="148">
        <v>65.73</v>
      </c>
      <c r="J28" s="37"/>
      <c r="K28" s="37"/>
      <c r="L28" s="37"/>
      <c r="M28" s="37"/>
      <c r="N28" s="37"/>
      <c r="O28" s="37"/>
      <c r="P28" s="37"/>
      <c r="Q28" s="27"/>
    </row>
    <row r="29" spans="1:17" ht="10.5" customHeight="1" thickBot="1" x14ac:dyDescent="0.3">
      <c r="A29" s="131"/>
      <c r="B29" s="194"/>
      <c r="C29" s="195"/>
      <c r="D29" s="36"/>
      <c r="E29" s="36"/>
      <c r="F29" s="36"/>
      <c r="G29" s="26"/>
      <c r="H29" s="26"/>
      <c r="I29" s="137"/>
      <c r="J29" s="37"/>
      <c r="K29" s="37"/>
      <c r="L29" s="37"/>
      <c r="M29" s="37"/>
      <c r="N29" s="37"/>
      <c r="O29" s="37"/>
      <c r="P29" s="37"/>
    </row>
    <row r="30" spans="1:17" ht="42.75" customHeight="1" thickBot="1" x14ac:dyDescent="0.3">
      <c r="A30" s="131">
        <v>524</v>
      </c>
      <c r="B30" s="194" t="s">
        <v>183</v>
      </c>
      <c r="C30" s="195">
        <v>15</v>
      </c>
      <c r="D30" s="36">
        <v>1.36</v>
      </c>
      <c r="E30" s="36">
        <v>0.36</v>
      </c>
      <c r="F30" s="36">
        <v>6.5</v>
      </c>
      <c r="G30" s="26">
        <f t="shared" si="2"/>
        <v>34.68</v>
      </c>
      <c r="H30" s="26">
        <v>0</v>
      </c>
      <c r="I30" s="148">
        <v>3.98</v>
      </c>
      <c r="J30" s="37"/>
      <c r="K30" s="37"/>
      <c r="L30" s="37"/>
      <c r="M30" s="37"/>
      <c r="N30" s="37"/>
      <c r="O30" s="37"/>
      <c r="P30" s="37"/>
    </row>
    <row r="31" spans="1:17" ht="47.25" customHeight="1" thickBot="1" x14ac:dyDescent="0.3">
      <c r="A31" s="131">
        <v>700</v>
      </c>
      <c r="B31" s="196" t="s">
        <v>198</v>
      </c>
      <c r="C31" s="197" t="s">
        <v>92</v>
      </c>
      <c r="D31" s="24">
        <v>0.1</v>
      </c>
      <c r="E31" s="24">
        <v>0</v>
      </c>
      <c r="F31" s="24">
        <v>24.9</v>
      </c>
      <c r="G31" s="26">
        <f>(D31+F31)*4+E31*9</f>
        <v>100</v>
      </c>
      <c r="H31" s="26">
        <v>60</v>
      </c>
      <c r="I31" s="137">
        <v>11.79</v>
      </c>
      <c r="J31" s="37"/>
      <c r="K31" s="37"/>
      <c r="L31" s="37"/>
      <c r="M31" s="37"/>
      <c r="N31" s="37"/>
      <c r="O31" s="37"/>
      <c r="P31" s="37"/>
    </row>
    <row r="32" spans="1:17" ht="45.75" customHeight="1" thickBot="1" x14ac:dyDescent="0.3">
      <c r="A32" s="131" t="s">
        <v>15</v>
      </c>
      <c r="B32" s="196" t="s">
        <v>36</v>
      </c>
      <c r="C32" s="197">
        <v>20.100000000000001</v>
      </c>
      <c r="D32" s="24">
        <v>3</v>
      </c>
      <c r="E32" s="24">
        <v>0.4</v>
      </c>
      <c r="F32" s="24">
        <v>18.8</v>
      </c>
      <c r="G32" s="26">
        <f t="shared" si="2"/>
        <v>90.8</v>
      </c>
      <c r="H32" s="26">
        <v>0</v>
      </c>
      <c r="I32" s="137">
        <v>1.25</v>
      </c>
      <c r="J32" s="184">
        <f>I32/C32*1000</f>
        <v>62.189054726368155</v>
      </c>
      <c r="K32" s="37"/>
      <c r="L32" s="37"/>
      <c r="M32" s="37"/>
      <c r="N32" s="37"/>
      <c r="O32" s="37"/>
      <c r="P32" s="37"/>
    </row>
    <row r="33" spans="1:16" ht="31.5" customHeight="1" thickBot="1" x14ac:dyDescent="0.3">
      <c r="A33" s="167" t="s">
        <v>15</v>
      </c>
      <c r="B33" s="231" t="s">
        <v>13</v>
      </c>
      <c r="C33" s="168">
        <v>18.7</v>
      </c>
      <c r="D33" s="100">
        <v>2.2999999999999998</v>
      </c>
      <c r="E33" s="100">
        <v>0.3</v>
      </c>
      <c r="F33" s="100">
        <v>14.1</v>
      </c>
      <c r="G33" s="26">
        <f t="shared" si="2"/>
        <v>68.3</v>
      </c>
      <c r="H33" s="26">
        <v>0</v>
      </c>
      <c r="I33" s="175">
        <v>1.17</v>
      </c>
      <c r="J33" s="184">
        <f>I33/C33*1000</f>
        <v>62.566844919786092</v>
      </c>
      <c r="K33" s="28"/>
      <c r="L33" s="28"/>
      <c r="M33" s="28"/>
      <c r="N33" s="28"/>
      <c r="O33" s="28"/>
      <c r="P33" s="28"/>
    </row>
    <row r="34" spans="1:16" ht="33" customHeight="1" thickTop="1" thickBot="1" x14ac:dyDescent="0.3">
      <c r="A34" s="443"/>
      <c r="B34" s="444" t="s">
        <v>8</v>
      </c>
      <c r="C34" s="445"/>
      <c r="D34" s="445">
        <f t="shared" ref="D34:I34" si="3">SUM(D27:D33)</f>
        <v>25.46</v>
      </c>
      <c r="E34" s="445">
        <f t="shared" si="3"/>
        <v>17.66</v>
      </c>
      <c r="F34" s="445">
        <f t="shared" si="3"/>
        <v>85.1</v>
      </c>
      <c r="G34" s="446">
        <f t="shared" si="3"/>
        <v>601.17999999999995</v>
      </c>
      <c r="H34" s="446">
        <f t="shared" si="3"/>
        <v>60</v>
      </c>
      <c r="I34" s="421">
        <f t="shared" si="3"/>
        <v>96.000000000000014</v>
      </c>
      <c r="J34" s="37"/>
      <c r="K34" s="37"/>
      <c r="L34" s="37"/>
      <c r="M34" s="37"/>
      <c r="N34" s="37"/>
      <c r="O34" s="37"/>
      <c r="P34" s="37"/>
    </row>
    <row r="35" spans="1:16" ht="33.75" hidden="1" customHeight="1" thickBot="1" x14ac:dyDescent="0.3">
      <c r="A35" s="18"/>
      <c r="B35" s="73" t="s">
        <v>10</v>
      </c>
      <c r="C35" s="17"/>
      <c r="D35" s="17">
        <f>D18+D34</f>
        <v>44.92</v>
      </c>
      <c r="E35" s="17">
        <f>E18+E34</f>
        <v>37.659999999999997</v>
      </c>
      <c r="F35" s="17">
        <f>F18+F34</f>
        <v>168.2</v>
      </c>
      <c r="G35" s="75">
        <f>G18+G34</f>
        <v>1191.42</v>
      </c>
      <c r="H35" s="78"/>
      <c r="I35" s="156"/>
      <c r="J35" s="28"/>
      <c r="K35" s="37"/>
      <c r="L35" s="37"/>
      <c r="M35" s="37"/>
      <c r="N35" s="37"/>
      <c r="O35" s="28"/>
      <c r="P35" s="28"/>
    </row>
    <row r="36" spans="1:16" ht="28.5" customHeight="1" thickTop="1" thickBot="1" x14ac:dyDescent="0.3">
      <c r="A36" s="15"/>
      <c r="B36" s="96" t="s">
        <v>31</v>
      </c>
      <c r="C36" s="15"/>
      <c r="D36" s="15"/>
      <c r="E36" s="15"/>
      <c r="F36" s="15"/>
      <c r="G36" s="83"/>
      <c r="H36" s="83"/>
      <c r="I36" s="155"/>
      <c r="J36" s="28"/>
      <c r="K36" s="37"/>
      <c r="L36" s="37"/>
      <c r="M36" s="37"/>
      <c r="N36" s="37"/>
      <c r="O36" s="28"/>
      <c r="P36" s="28"/>
    </row>
    <row r="37" spans="1:16" ht="53.25" customHeight="1" thickBot="1" x14ac:dyDescent="0.3">
      <c r="A37" s="131" t="s">
        <v>209</v>
      </c>
      <c r="B37" s="196" t="s">
        <v>210</v>
      </c>
      <c r="C37" s="197" t="s">
        <v>78</v>
      </c>
      <c r="D37" s="24">
        <v>4.9000000000000004</v>
      </c>
      <c r="E37" s="24">
        <v>5.8</v>
      </c>
      <c r="F37" s="575">
        <v>12.1</v>
      </c>
      <c r="G37" s="54">
        <f>(D37*4)+(E37*9)+(F37*4)</f>
        <v>120.19999999999999</v>
      </c>
      <c r="H37" s="593">
        <v>0</v>
      </c>
      <c r="I37" s="148">
        <v>14.8</v>
      </c>
      <c r="J37" s="37"/>
      <c r="K37" s="37"/>
      <c r="L37" s="37"/>
      <c r="M37" s="37"/>
      <c r="N37" s="37"/>
      <c r="O37" s="37"/>
      <c r="P37" s="37"/>
    </row>
    <row r="38" spans="1:16" ht="57" customHeight="1" thickBot="1" x14ac:dyDescent="0.3">
      <c r="A38" s="133" t="s">
        <v>211</v>
      </c>
      <c r="B38" s="194" t="s">
        <v>212</v>
      </c>
      <c r="C38" s="342">
        <v>240</v>
      </c>
      <c r="D38" s="99">
        <v>14.7</v>
      </c>
      <c r="E38" s="99">
        <v>11.9</v>
      </c>
      <c r="F38" s="99">
        <v>11</v>
      </c>
      <c r="G38" s="54">
        <f>(D38*4)+(E38*9)+(F38*4)</f>
        <v>209.9</v>
      </c>
      <c r="H38" s="296">
        <v>0</v>
      </c>
      <c r="I38" s="148">
        <v>82.99</v>
      </c>
      <c r="J38" s="37"/>
      <c r="K38" s="37"/>
      <c r="L38" s="37"/>
      <c r="M38" s="37"/>
      <c r="N38" s="37"/>
      <c r="O38" s="37"/>
      <c r="P38" s="37"/>
    </row>
    <row r="39" spans="1:16" ht="32.25" customHeight="1" thickBot="1" x14ac:dyDescent="0.3">
      <c r="A39" s="131"/>
      <c r="B39" s="194"/>
      <c r="C39" s="195"/>
      <c r="D39" s="36"/>
      <c r="E39" s="36"/>
      <c r="F39" s="36"/>
      <c r="G39" s="26"/>
      <c r="H39" s="26"/>
      <c r="I39" s="137"/>
      <c r="J39" s="37"/>
      <c r="K39" s="37"/>
      <c r="L39" s="37"/>
      <c r="M39" s="37"/>
      <c r="N39" s="37"/>
      <c r="O39" s="37"/>
      <c r="P39" s="37"/>
    </row>
    <row r="40" spans="1:16" ht="45.75" customHeight="1" thickBot="1" x14ac:dyDescent="0.3">
      <c r="A40" s="131">
        <v>524</v>
      </c>
      <c r="B40" s="194" t="s">
        <v>183</v>
      </c>
      <c r="C40" s="195">
        <v>15</v>
      </c>
      <c r="D40" s="36">
        <v>1.36</v>
      </c>
      <c r="E40" s="36">
        <v>0.36</v>
      </c>
      <c r="F40" s="36">
        <v>6.5</v>
      </c>
      <c r="G40" s="26">
        <f>(D40*4)+(E40*9)+(F40*4)</f>
        <v>34.68</v>
      </c>
      <c r="H40" s="26">
        <v>0</v>
      </c>
      <c r="I40" s="148">
        <v>3.98</v>
      </c>
      <c r="J40" s="37"/>
      <c r="K40" s="37"/>
      <c r="L40" s="37"/>
      <c r="M40" s="37"/>
      <c r="N40" s="37"/>
      <c r="O40" s="37"/>
      <c r="P40" s="37"/>
    </row>
    <row r="41" spans="1:16" ht="43.5" customHeight="1" thickBot="1" x14ac:dyDescent="0.3">
      <c r="A41" s="131">
        <v>700</v>
      </c>
      <c r="B41" s="196" t="s">
        <v>145</v>
      </c>
      <c r="C41" s="197" t="s">
        <v>93</v>
      </c>
      <c r="D41" s="24">
        <v>0.1</v>
      </c>
      <c r="E41" s="24">
        <v>0</v>
      </c>
      <c r="F41" s="24">
        <v>24.9</v>
      </c>
      <c r="G41" s="26">
        <f>(D41+F41)*4+E41*9</f>
        <v>100</v>
      </c>
      <c r="H41" s="26">
        <v>70</v>
      </c>
      <c r="I41" s="137">
        <v>11.87</v>
      </c>
      <c r="J41" s="37"/>
      <c r="K41" s="37"/>
      <c r="L41" s="37"/>
      <c r="M41" s="37"/>
      <c r="N41" s="37"/>
      <c r="O41" s="37"/>
      <c r="P41" s="37"/>
    </row>
    <row r="42" spans="1:16" ht="39" customHeight="1" thickBot="1" x14ac:dyDescent="0.3">
      <c r="A42" s="131" t="s">
        <v>15</v>
      </c>
      <c r="B42" s="196" t="s">
        <v>36</v>
      </c>
      <c r="C42" s="197">
        <v>21.7</v>
      </c>
      <c r="D42" s="24">
        <v>1.2</v>
      </c>
      <c r="E42" s="24">
        <v>0.42</v>
      </c>
      <c r="F42" s="24">
        <v>20</v>
      </c>
      <c r="G42" s="26">
        <f>(D42*4)+(E42*9)+(F42*4)</f>
        <v>88.58</v>
      </c>
      <c r="H42" s="26">
        <v>0</v>
      </c>
      <c r="I42" s="148">
        <v>1.36</v>
      </c>
      <c r="J42" s="184">
        <f>I42/C42*1000</f>
        <v>62.672811059907836</v>
      </c>
      <c r="K42" s="37"/>
      <c r="L42" s="37"/>
      <c r="M42" s="37"/>
      <c r="N42" s="37"/>
      <c r="O42" s="37"/>
      <c r="P42" s="37"/>
    </row>
    <row r="43" spans="1:16" ht="36" customHeight="1" thickBot="1" x14ac:dyDescent="0.3">
      <c r="A43" s="167"/>
      <c r="B43" s="231"/>
      <c r="C43" s="168"/>
      <c r="D43" s="100"/>
      <c r="E43" s="100"/>
      <c r="F43" s="100"/>
      <c r="G43" s="26"/>
      <c r="H43" s="26"/>
      <c r="I43" s="175"/>
      <c r="J43" s="184" t="e">
        <f>I43/C43*1000</f>
        <v>#DIV/0!</v>
      </c>
      <c r="K43" s="37"/>
      <c r="L43" s="37"/>
      <c r="M43" s="37"/>
      <c r="N43" s="28"/>
      <c r="O43" s="37"/>
      <c r="P43" s="28"/>
    </row>
    <row r="44" spans="1:16" ht="24.75" hidden="1" customHeight="1" thickBot="1" x14ac:dyDescent="0.3">
      <c r="A44" s="24"/>
      <c r="B44" s="23"/>
      <c r="C44" s="25"/>
      <c r="D44" s="25"/>
      <c r="E44" s="25"/>
      <c r="F44" s="25"/>
      <c r="G44" s="54"/>
      <c r="H44" s="54"/>
      <c r="I44" s="137"/>
      <c r="J44" s="28"/>
      <c r="K44" s="37"/>
      <c r="L44" s="37"/>
      <c r="M44" s="37"/>
      <c r="N44" s="28"/>
      <c r="O44" s="37"/>
      <c r="P44" s="28"/>
    </row>
    <row r="45" spans="1:16" ht="24.75" hidden="1" customHeight="1" thickBot="1" x14ac:dyDescent="0.3">
      <c r="A45" s="317"/>
      <c r="B45" s="452"/>
      <c r="C45" s="453"/>
      <c r="D45" s="453"/>
      <c r="E45" s="453"/>
      <c r="F45" s="453"/>
      <c r="G45" s="72"/>
      <c r="H45" s="72"/>
      <c r="I45" s="228"/>
      <c r="J45" s="28"/>
      <c r="K45" s="37"/>
      <c r="L45" s="37"/>
      <c r="M45" s="37"/>
      <c r="N45" s="28"/>
      <c r="O45" s="37"/>
      <c r="P45" s="28"/>
    </row>
    <row r="46" spans="1:16" ht="30" customHeight="1" thickTop="1" thickBot="1" x14ac:dyDescent="0.3">
      <c r="A46" s="443"/>
      <c r="B46" s="444" t="s">
        <v>8</v>
      </c>
      <c r="C46" s="445"/>
      <c r="D46" s="445">
        <f t="shared" ref="D46:I46" si="4">SUM(D37:D45)</f>
        <v>22.26</v>
      </c>
      <c r="E46" s="445">
        <f t="shared" si="4"/>
        <v>18.48</v>
      </c>
      <c r="F46" s="445">
        <f t="shared" si="4"/>
        <v>74.5</v>
      </c>
      <c r="G46" s="446">
        <f t="shared" si="4"/>
        <v>553.36</v>
      </c>
      <c r="H46" s="446">
        <f t="shared" si="4"/>
        <v>70</v>
      </c>
      <c r="I46" s="421">
        <f t="shared" si="4"/>
        <v>115</v>
      </c>
      <c r="J46" s="37"/>
      <c r="K46" s="37"/>
      <c r="L46" s="37"/>
      <c r="M46" s="37"/>
      <c r="N46" s="37"/>
      <c r="O46" s="37"/>
      <c r="P46" s="37"/>
    </row>
    <row r="47" spans="1:16" ht="30" customHeight="1" thickTop="1" thickBot="1" x14ac:dyDescent="0.3">
      <c r="A47" s="74"/>
      <c r="B47" s="59" t="s">
        <v>24</v>
      </c>
      <c r="C47" s="71"/>
      <c r="D47" s="71"/>
      <c r="E47" s="71"/>
      <c r="F47" s="71"/>
      <c r="G47" s="297"/>
      <c r="H47" s="297"/>
      <c r="I47" s="150"/>
      <c r="J47" s="37"/>
      <c r="K47" s="37"/>
      <c r="L47" s="37"/>
      <c r="M47" s="37"/>
      <c r="N47" s="37"/>
      <c r="O47" s="37"/>
      <c r="P47" s="37"/>
    </row>
    <row r="48" spans="1:16" ht="36" customHeight="1" thickBot="1" x14ac:dyDescent="0.3">
      <c r="A48" s="162"/>
      <c r="B48" s="198" t="s">
        <v>166</v>
      </c>
      <c r="C48" s="190" t="s">
        <v>167</v>
      </c>
      <c r="D48" s="108">
        <v>15</v>
      </c>
      <c r="E48" s="108">
        <v>13.8</v>
      </c>
      <c r="F48" s="108">
        <v>79.400000000000006</v>
      </c>
      <c r="G48" s="54">
        <f>(D48+F48)*4+E48*9</f>
        <v>501.8</v>
      </c>
      <c r="H48" s="232">
        <v>0</v>
      </c>
      <c r="I48" s="161">
        <v>30.1</v>
      </c>
      <c r="J48" s="37"/>
      <c r="K48" s="37"/>
      <c r="L48" s="37"/>
      <c r="M48" s="37"/>
      <c r="N48" s="37"/>
      <c r="O48" s="37"/>
      <c r="P48" s="37"/>
    </row>
    <row r="49" spans="1:16" ht="30" customHeight="1" thickBot="1" x14ac:dyDescent="0.3">
      <c r="A49" s="131">
        <v>685</v>
      </c>
      <c r="B49" s="196" t="s">
        <v>12</v>
      </c>
      <c r="C49" s="197" t="s">
        <v>248</v>
      </c>
      <c r="D49" s="24">
        <v>0.2</v>
      </c>
      <c r="E49" s="24">
        <v>0</v>
      </c>
      <c r="F49" s="24">
        <v>14</v>
      </c>
      <c r="G49" s="54">
        <f>(D49*4)+(E49*9)+(F49*4)</f>
        <v>56.8</v>
      </c>
      <c r="H49" s="54">
        <v>0</v>
      </c>
      <c r="I49" s="148">
        <v>1.9</v>
      </c>
      <c r="J49" s="37"/>
      <c r="K49" s="37"/>
      <c r="L49" s="37"/>
      <c r="M49" s="37"/>
      <c r="N49" s="37"/>
      <c r="O49" s="37"/>
      <c r="P49" s="37"/>
    </row>
    <row r="50" spans="1:16" ht="23.25" hidden="1" customHeight="1" thickBot="1" x14ac:dyDescent="0.3">
      <c r="A50" s="454"/>
      <c r="B50" s="455"/>
      <c r="C50" s="246"/>
      <c r="D50" s="456"/>
      <c r="E50" s="456"/>
      <c r="F50" s="456"/>
      <c r="G50" s="109"/>
      <c r="H50" s="298"/>
      <c r="I50" s="237"/>
      <c r="J50" s="37"/>
      <c r="K50" s="37"/>
      <c r="L50" s="37"/>
      <c r="M50" s="37"/>
      <c r="N50" s="37"/>
      <c r="O50" s="37"/>
      <c r="P50" s="37"/>
    </row>
    <row r="51" spans="1:16" ht="29.25" customHeight="1" thickTop="1" thickBot="1" x14ac:dyDescent="0.3">
      <c r="A51" s="445"/>
      <c r="B51" s="444" t="s">
        <v>8</v>
      </c>
      <c r="C51" s="445"/>
      <c r="D51" s="445">
        <f t="shared" ref="D51:I51" si="5">SUM(D48:D50)</f>
        <v>15.2</v>
      </c>
      <c r="E51" s="445">
        <f t="shared" si="5"/>
        <v>13.8</v>
      </c>
      <c r="F51" s="445">
        <f t="shared" si="5"/>
        <v>93.4</v>
      </c>
      <c r="G51" s="446">
        <f t="shared" si="5"/>
        <v>558.6</v>
      </c>
      <c r="H51" s="446">
        <f t="shared" si="5"/>
        <v>0</v>
      </c>
      <c r="I51" s="436">
        <f t="shared" si="5"/>
        <v>32</v>
      </c>
      <c r="J51" s="28"/>
      <c r="K51" s="28"/>
      <c r="L51" s="28"/>
      <c r="M51" s="28"/>
      <c r="N51" s="28"/>
      <c r="O51" s="28"/>
      <c r="P51" s="28"/>
    </row>
    <row r="52" spans="1:16" ht="32.25" customHeight="1" thickTop="1" thickBot="1" x14ac:dyDescent="0.3">
      <c r="A52" s="6"/>
      <c r="B52" s="59" t="s">
        <v>153</v>
      </c>
      <c r="C52" s="8"/>
      <c r="D52" s="8"/>
      <c r="E52" s="8"/>
      <c r="F52" s="8"/>
      <c r="G52" s="39"/>
      <c r="H52" s="39"/>
      <c r="I52" s="151"/>
    </row>
    <row r="53" spans="1:16" ht="42.75" customHeight="1" thickBot="1" x14ac:dyDescent="0.35">
      <c r="A53" s="139">
        <v>340</v>
      </c>
      <c r="B53" s="221" t="s">
        <v>98</v>
      </c>
      <c r="C53" s="163" t="s">
        <v>206</v>
      </c>
      <c r="D53" s="62">
        <v>9.6</v>
      </c>
      <c r="E53" s="62">
        <v>13.5</v>
      </c>
      <c r="F53" s="62">
        <v>33.6</v>
      </c>
      <c r="G53" s="63">
        <f>(D53*4)+(E53*9)+(F53*4)</f>
        <v>294.3</v>
      </c>
      <c r="H53" s="63">
        <v>0</v>
      </c>
      <c r="I53" s="137">
        <v>30.14</v>
      </c>
      <c r="J53" s="30"/>
      <c r="K53" s="29"/>
      <c r="L53" s="31"/>
      <c r="M53" s="31"/>
      <c r="N53" s="31"/>
      <c r="O53" s="31"/>
      <c r="P53" s="31"/>
    </row>
    <row r="54" spans="1:16" ht="39.75" customHeight="1" thickBot="1" x14ac:dyDescent="0.35">
      <c r="A54" s="131">
        <v>693</v>
      </c>
      <c r="B54" s="196" t="s">
        <v>177</v>
      </c>
      <c r="C54" s="131">
        <v>200</v>
      </c>
      <c r="D54" s="24">
        <v>3.7</v>
      </c>
      <c r="E54" s="24">
        <v>3.5</v>
      </c>
      <c r="F54" s="24">
        <v>27</v>
      </c>
      <c r="G54" s="63">
        <f>(D54*4)+(E54*9)+(F54*4)</f>
        <v>154.30000000000001</v>
      </c>
      <c r="H54" s="63">
        <v>0</v>
      </c>
      <c r="I54" s="148">
        <v>9.77</v>
      </c>
      <c r="J54" s="29"/>
      <c r="K54" s="29"/>
      <c r="L54" s="31"/>
      <c r="M54" s="31"/>
      <c r="N54" s="31"/>
      <c r="O54" s="31"/>
      <c r="P54" s="31"/>
    </row>
    <row r="55" spans="1:16" ht="41.25" customHeight="1" thickBot="1" x14ac:dyDescent="0.35">
      <c r="A55" s="131" t="s">
        <v>15</v>
      </c>
      <c r="B55" s="196" t="s">
        <v>36</v>
      </c>
      <c r="C55" s="131">
        <v>33.4</v>
      </c>
      <c r="D55" s="24">
        <v>2.16</v>
      </c>
      <c r="E55" s="24">
        <v>0.3</v>
      </c>
      <c r="F55" s="24">
        <v>13.4</v>
      </c>
      <c r="G55" s="54">
        <f>(D55*4)+(E55*9)+(F55*4)</f>
        <v>64.94</v>
      </c>
      <c r="H55" s="26">
        <v>0</v>
      </c>
      <c r="I55" s="148">
        <v>2.09</v>
      </c>
      <c r="J55" s="184">
        <f>I55/C55*1000</f>
        <v>62.574850299401199</v>
      </c>
      <c r="K55" s="29"/>
      <c r="L55" s="31"/>
      <c r="M55" s="31"/>
      <c r="N55" s="31"/>
      <c r="O55" s="31"/>
      <c r="P55" s="31"/>
    </row>
    <row r="56" spans="1:16" ht="24.75" hidden="1" customHeight="1" thickBot="1" x14ac:dyDescent="0.35">
      <c r="A56" s="167"/>
      <c r="B56" s="230"/>
      <c r="C56" s="438"/>
      <c r="D56" s="227"/>
      <c r="E56" s="227"/>
      <c r="F56" s="227"/>
      <c r="G56" s="26"/>
      <c r="H56" s="26"/>
      <c r="I56" s="439"/>
      <c r="J56" s="29"/>
      <c r="K56" s="29"/>
      <c r="L56" s="31"/>
      <c r="M56" s="31"/>
      <c r="N56" s="31"/>
      <c r="O56" s="31"/>
      <c r="P56" s="31"/>
    </row>
    <row r="57" spans="1:16" ht="35.1" customHeight="1" thickTop="1" thickBot="1" x14ac:dyDescent="0.35">
      <c r="A57" s="433"/>
      <c r="B57" s="444" t="s">
        <v>8</v>
      </c>
      <c r="C57" s="433"/>
      <c r="D57" s="433">
        <f t="shared" ref="D57:I57" si="6">SUM(D53:D56)</f>
        <v>15.46</v>
      </c>
      <c r="E57" s="433">
        <f t="shared" si="6"/>
        <v>17.3</v>
      </c>
      <c r="F57" s="433">
        <f t="shared" si="6"/>
        <v>74</v>
      </c>
      <c r="G57" s="435">
        <f t="shared" si="6"/>
        <v>513.54</v>
      </c>
      <c r="H57" s="435">
        <f t="shared" si="6"/>
        <v>0</v>
      </c>
      <c r="I57" s="436">
        <f t="shared" si="6"/>
        <v>42</v>
      </c>
      <c r="J57" s="29"/>
      <c r="K57" s="29"/>
      <c r="L57" s="31"/>
      <c r="M57" s="31"/>
      <c r="N57" s="31"/>
      <c r="O57" s="31"/>
      <c r="P57" s="31"/>
    </row>
    <row r="58" spans="1:16" ht="35.1" customHeight="1" thickTop="1" thickBot="1" x14ac:dyDescent="0.3">
      <c r="A58" s="422"/>
      <c r="B58" s="440" t="s">
        <v>129</v>
      </c>
      <c r="C58" s="422"/>
      <c r="D58" s="422"/>
      <c r="E58" s="422"/>
      <c r="F58" s="422"/>
      <c r="G58" s="422"/>
      <c r="H58" s="422"/>
      <c r="I58" s="422"/>
    </row>
    <row r="59" spans="1:16" ht="35.1" customHeight="1" thickBot="1" x14ac:dyDescent="0.3">
      <c r="A59" s="133" t="s">
        <v>211</v>
      </c>
      <c r="B59" s="194" t="s">
        <v>212</v>
      </c>
      <c r="C59" s="342">
        <v>180</v>
      </c>
      <c r="D59" s="99">
        <v>14.7</v>
      </c>
      <c r="E59" s="99">
        <v>11.9</v>
      </c>
      <c r="F59" s="99">
        <v>11</v>
      </c>
      <c r="G59" s="54">
        <f>(D59*4)+(E59*9)+(F59*4)</f>
        <v>209.9</v>
      </c>
      <c r="H59" s="296">
        <v>0</v>
      </c>
      <c r="I59" s="148">
        <v>62.27</v>
      </c>
    </row>
    <row r="60" spans="1:16" ht="35.1" customHeight="1" thickBot="1" x14ac:dyDescent="0.3">
      <c r="A60" s="131">
        <v>700</v>
      </c>
      <c r="B60" s="196" t="s">
        <v>145</v>
      </c>
      <c r="C60" s="197" t="s">
        <v>93</v>
      </c>
      <c r="D60" s="24">
        <v>0.1</v>
      </c>
      <c r="E60" s="24">
        <v>0</v>
      </c>
      <c r="F60" s="24">
        <v>24.9</v>
      </c>
      <c r="G60" s="26">
        <f>(D60+F60)*4+E60*9</f>
        <v>100</v>
      </c>
      <c r="H60" s="26">
        <v>70</v>
      </c>
      <c r="I60" s="137">
        <v>11.87</v>
      </c>
    </row>
    <row r="61" spans="1:16" ht="7.5" customHeight="1" thickBot="1" x14ac:dyDescent="0.3">
      <c r="A61" s="131"/>
      <c r="B61" s="194"/>
      <c r="C61" s="195"/>
      <c r="D61" s="36"/>
      <c r="E61" s="36"/>
      <c r="F61" s="36"/>
      <c r="G61" s="26"/>
      <c r="H61" s="26"/>
      <c r="I61" s="148"/>
    </row>
    <row r="62" spans="1:16" ht="34.5" hidden="1" customHeight="1" thickBot="1" x14ac:dyDescent="0.3">
      <c r="A62" s="131"/>
      <c r="B62" s="194"/>
      <c r="C62" s="197"/>
      <c r="D62" s="36"/>
      <c r="E62" s="36"/>
      <c r="F62" s="36"/>
      <c r="G62" s="26"/>
      <c r="H62" s="26"/>
      <c r="I62" s="148"/>
      <c r="J62" s="184" t="e">
        <f>I62/C62*1000</f>
        <v>#DIV/0!</v>
      </c>
    </row>
    <row r="63" spans="1:16" ht="34.5" customHeight="1" thickBot="1" x14ac:dyDescent="0.3">
      <c r="A63" s="131" t="s">
        <v>15</v>
      </c>
      <c r="B63" s="196" t="s">
        <v>36</v>
      </c>
      <c r="C63" s="197">
        <v>61.6</v>
      </c>
      <c r="D63" s="24">
        <v>1.2</v>
      </c>
      <c r="E63" s="24">
        <v>0.42</v>
      </c>
      <c r="F63" s="24">
        <v>20</v>
      </c>
      <c r="G63" s="26">
        <f>(D63*4)+(E63*9)+(F63*4)</f>
        <v>88.58</v>
      </c>
      <c r="H63" s="26">
        <v>0</v>
      </c>
      <c r="I63" s="148">
        <v>3.86</v>
      </c>
      <c r="J63" s="184">
        <f>I63/C63*1000</f>
        <v>62.662337662337656</v>
      </c>
    </row>
    <row r="64" spans="1:16" ht="35.1" customHeight="1" thickTop="1" thickBot="1" x14ac:dyDescent="0.3">
      <c r="A64" s="419"/>
      <c r="B64" s="418" t="s">
        <v>8</v>
      </c>
      <c r="C64" s="417"/>
      <c r="D64" s="420">
        <f t="shared" ref="D64:I64" si="7">SUM(D59:D63)</f>
        <v>15.999999999999998</v>
      </c>
      <c r="E64" s="420">
        <f t="shared" si="7"/>
        <v>12.32</v>
      </c>
      <c r="F64" s="420">
        <f t="shared" si="7"/>
        <v>55.9</v>
      </c>
      <c r="G64" s="420">
        <f t="shared" si="7"/>
        <v>398.47999999999996</v>
      </c>
      <c r="H64" s="420">
        <f t="shared" si="7"/>
        <v>70</v>
      </c>
      <c r="I64" s="436">
        <f t="shared" si="7"/>
        <v>78</v>
      </c>
    </row>
    <row r="65" spans="1:9" ht="35.1" customHeight="1" thickTop="1" x14ac:dyDescent="0.3">
      <c r="A65" s="85"/>
      <c r="B65" s="32" t="s">
        <v>20</v>
      </c>
      <c r="C65" s="32"/>
      <c r="D65" s="32"/>
      <c r="E65" s="86"/>
      <c r="F65" s="85"/>
      <c r="G65" s="85"/>
      <c r="H65" s="85"/>
      <c r="I65" s="85"/>
    </row>
    <row r="66" spans="1:9" ht="20.25" x14ac:dyDescent="0.3">
      <c r="A66" s="85"/>
      <c r="B66" s="673"/>
      <c r="C66" s="673"/>
      <c r="D66" s="673"/>
      <c r="E66" s="86"/>
      <c r="F66" s="85"/>
      <c r="G66" s="85"/>
      <c r="H66" s="85"/>
      <c r="I66" s="85"/>
    </row>
    <row r="67" spans="1:9" ht="20.25" x14ac:dyDescent="0.3">
      <c r="A67" s="85"/>
      <c r="B67" s="673" t="s">
        <v>35</v>
      </c>
      <c r="C67" s="673"/>
      <c r="D67" s="673"/>
      <c r="E67" s="85"/>
      <c r="F67" s="85"/>
      <c r="G67" s="85"/>
      <c r="H67" s="85"/>
      <c r="I67" s="85"/>
    </row>
    <row r="68" spans="1:9" ht="20.25" x14ac:dyDescent="0.3">
      <c r="A68" s="85"/>
      <c r="B68" s="85"/>
      <c r="C68" s="85"/>
      <c r="D68" s="85"/>
      <c r="E68" s="85"/>
      <c r="F68" s="85"/>
      <c r="G68" s="85"/>
      <c r="H68" s="85"/>
      <c r="I68" s="85"/>
    </row>
    <row r="69" spans="1:9" ht="20.25" x14ac:dyDescent="0.3">
      <c r="B69" s="32" t="s">
        <v>29</v>
      </c>
      <c r="C69" s="32"/>
      <c r="D69" s="32"/>
    </row>
  </sheetData>
  <mergeCells count="12">
    <mergeCell ref="B5:F5"/>
    <mergeCell ref="B6:F6"/>
    <mergeCell ref="F7:I7"/>
    <mergeCell ref="B66:D66"/>
    <mergeCell ref="I10:I11"/>
    <mergeCell ref="H10:H11"/>
    <mergeCell ref="D8:I8"/>
    <mergeCell ref="C10:C12"/>
    <mergeCell ref="D10:F11"/>
    <mergeCell ref="G10:G11"/>
    <mergeCell ref="D9:E9"/>
    <mergeCell ref="B67:D67"/>
  </mergeCells>
  <phoneticPr fontId="1" type="noConversion"/>
  <printOptions horizontalCentered="1"/>
  <pageMargins left="0.19685039370078741" right="0.39370078740157483" top="0.19685039370078741" bottom="0.98425196850393704" header="0.70866141732283472" footer="0.51181102362204722"/>
  <pageSetup paperSize="9" scale="37" orientation="portrait" r:id="rId1"/>
  <headerFooter alignWithMargins="0"/>
  <colBreaks count="1" manualBreakCount="1">
    <brk id="10" max="63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71"/>
  <sheetViews>
    <sheetView topLeftCell="A4" zoomScale="60" zoomScaleNormal="60" zoomScaleSheetLayoutView="75" workbookViewId="0">
      <selection activeCell="D63" sqref="D62:D63"/>
    </sheetView>
  </sheetViews>
  <sheetFormatPr defaultRowHeight="18" x14ac:dyDescent="0.25"/>
  <cols>
    <col min="1" max="1" width="12.08203125" style="1" customWidth="1"/>
    <col min="2" max="2" width="61.4140625" style="1" customWidth="1"/>
    <col min="3" max="3" width="17.08203125" style="1" customWidth="1"/>
    <col min="4" max="4" width="8" style="1" customWidth="1"/>
    <col min="5" max="5" width="8.6640625" style="1"/>
    <col min="6" max="6" width="7.6640625" style="1" customWidth="1"/>
    <col min="7" max="7" width="8.83203125" style="1" customWidth="1"/>
    <col min="8" max="8" width="5.75" style="1" customWidth="1"/>
    <col min="9" max="9" width="13.33203125" style="1" customWidth="1"/>
    <col min="10" max="10" width="9.082031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173"/>
      <c r="J4" s="173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25.5" x14ac:dyDescent="0.35">
      <c r="B6" s="690"/>
      <c r="C6" s="690"/>
      <c r="D6" s="690"/>
      <c r="E6" s="690"/>
      <c r="F6" s="690"/>
    </row>
    <row r="7" spans="1:16" ht="24.95" customHeight="1" x14ac:dyDescent="0.4">
      <c r="F7" s="675" t="s">
        <v>296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39.950000000000003" customHeight="1" thickBot="1" x14ac:dyDescent="0.35">
      <c r="A9" s="35"/>
      <c r="B9" s="35"/>
      <c r="C9" s="35"/>
      <c r="D9" s="677">
        <v>4</v>
      </c>
      <c r="E9" s="677"/>
      <c r="G9" s="27"/>
      <c r="H9" s="27"/>
    </row>
    <row r="10" spans="1:16" ht="37.5" customHeight="1" x14ac:dyDescent="0.25">
      <c r="A10" s="125" t="s">
        <v>0</v>
      </c>
      <c r="B10" s="140" t="s">
        <v>2</v>
      </c>
      <c r="C10" s="692" t="s">
        <v>18</v>
      </c>
      <c r="D10" s="695" t="s">
        <v>19</v>
      </c>
      <c r="E10" s="696"/>
      <c r="F10" s="697"/>
      <c r="G10" s="692" t="s">
        <v>21</v>
      </c>
      <c r="H10" s="692" t="s">
        <v>102</v>
      </c>
      <c r="I10" s="692" t="s">
        <v>23</v>
      </c>
      <c r="J10" s="44"/>
      <c r="K10" s="44"/>
      <c r="L10" s="44"/>
      <c r="M10" s="38"/>
      <c r="N10" s="44"/>
      <c r="O10" s="44"/>
      <c r="P10" s="44"/>
    </row>
    <row r="11" spans="1:16" ht="50.25" customHeight="1" thickBot="1" x14ac:dyDescent="0.3">
      <c r="A11" s="130" t="s">
        <v>1</v>
      </c>
      <c r="B11" s="141" t="s">
        <v>3</v>
      </c>
      <c r="C11" s="693"/>
      <c r="D11" s="698"/>
      <c r="E11" s="699"/>
      <c r="F11" s="700"/>
      <c r="G11" s="702"/>
      <c r="H11" s="702"/>
      <c r="I11" s="702"/>
      <c r="J11" s="44"/>
      <c r="K11" s="44"/>
      <c r="L11" s="44"/>
      <c r="M11" s="44"/>
      <c r="N11" s="44"/>
      <c r="O11" s="44"/>
      <c r="P11" s="44"/>
    </row>
    <row r="12" spans="1:16" ht="28.5" thickBot="1" x14ac:dyDescent="0.3">
      <c r="A12" s="119"/>
      <c r="B12" s="142"/>
      <c r="C12" s="694"/>
      <c r="D12" s="143" t="s">
        <v>4</v>
      </c>
      <c r="E12" s="143" t="s">
        <v>5</v>
      </c>
      <c r="F12" s="143" t="s">
        <v>6</v>
      </c>
      <c r="G12" s="144"/>
      <c r="H12" s="144"/>
      <c r="I12" s="145"/>
      <c r="J12" s="28"/>
      <c r="K12" s="28"/>
      <c r="L12" s="28"/>
      <c r="M12" s="28"/>
      <c r="N12" s="28"/>
      <c r="O12" s="28"/>
      <c r="P12" s="28"/>
    </row>
    <row r="13" spans="1:16" ht="22.5" customHeight="1" thickBot="1" x14ac:dyDescent="0.3">
      <c r="A13" s="13"/>
      <c r="B13" s="49" t="s">
        <v>106</v>
      </c>
      <c r="C13" s="13"/>
      <c r="D13" s="13"/>
      <c r="E13" s="13"/>
      <c r="F13" s="13"/>
      <c r="G13" s="46"/>
      <c r="H13" s="46"/>
      <c r="I13" s="20"/>
      <c r="J13" s="28"/>
      <c r="K13" s="28"/>
      <c r="L13" s="28"/>
      <c r="M13" s="28"/>
      <c r="N13" s="28"/>
      <c r="O13" s="28"/>
      <c r="P13" s="28"/>
    </row>
    <row r="14" spans="1:16" ht="36" customHeight="1" thickBot="1" x14ac:dyDescent="0.3">
      <c r="A14" s="131">
        <v>1</v>
      </c>
      <c r="B14" s="194" t="s">
        <v>82</v>
      </c>
      <c r="C14" s="195" t="s">
        <v>161</v>
      </c>
      <c r="D14" s="36">
        <v>9.6</v>
      </c>
      <c r="E14" s="36">
        <v>9.4</v>
      </c>
      <c r="F14" s="36">
        <v>15.6</v>
      </c>
      <c r="G14" s="26">
        <f>(D14*4)+(E14*9)+(F14*4)</f>
        <v>185.4</v>
      </c>
      <c r="H14" s="26">
        <v>0</v>
      </c>
      <c r="I14" s="137">
        <v>21.72</v>
      </c>
      <c r="J14" s="28"/>
      <c r="K14" s="28"/>
      <c r="L14" s="28"/>
      <c r="M14" s="28"/>
      <c r="N14" s="28"/>
      <c r="O14" s="28"/>
      <c r="P14" s="28"/>
    </row>
    <row r="15" spans="1:16" ht="36" customHeight="1" thickBot="1" x14ac:dyDescent="0.3">
      <c r="A15" s="146">
        <v>302</v>
      </c>
      <c r="B15" s="196" t="s">
        <v>179</v>
      </c>
      <c r="C15" s="197" t="s">
        <v>124</v>
      </c>
      <c r="D15" s="24">
        <v>5.8</v>
      </c>
      <c r="E15" s="24">
        <v>7.09</v>
      </c>
      <c r="F15" s="24">
        <v>22.6</v>
      </c>
      <c r="G15" s="26">
        <f>(D15*4)+(E15*9)+(F15*4)</f>
        <v>177.41000000000003</v>
      </c>
      <c r="H15" s="26">
        <v>0</v>
      </c>
      <c r="I15" s="148">
        <v>25.58</v>
      </c>
      <c r="J15" s="28"/>
      <c r="K15" s="28"/>
      <c r="L15" s="28"/>
      <c r="M15" s="28"/>
      <c r="N15" s="28"/>
      <c r="O15" s="28"/>
      <c r="P15" s="28"/>
    </row>
    <row r="16" spans="1:16" ht="39" customHeight="1" thickBot="1" x14ac:dyDescent="0.3">
      <c r="A16" s="131" t="s">
        <v>137</v>
      </c>
      <c r="B16" s="196" t="s">
        <v>12</v>
      </c>
      <c r="C16" s="197">
        <v>200</v>
      </c>
      <c r="D16" s="24">
        <v>1.4</v>
      </c>
      <c r="E16" s="24">
        <v>1.6</v>
      </c>
      <c r="F16" s="24">
        <v>16.399999999999999</v>
      </c>
      <c r="G16" s="26">
        <f>(D16*4)+(E16*9)+(F16*4)</f>
        <v>85.6</v>
      </c>
      <c r="H16" s="26">
        <v>0</v>
      </c>
      <c r="I16" s="148">
        <v>1.93</v>
      </c>
      <c r="J16" s="37"/>
      <c r="K16" s="37"/>
      <c r="L16" s="43"/>
      <c r="M16" s="37"/>
      <c r="N16" s="37"/>
      <c r="O16" s="37"/>
      <c r="P16" s="37"/>
    </row>
    <row r="17" spans="1:17" ht="33.75" customHeight="1" x14ac:dyDescent="0.25">
      <c r="A17" s="167" t="s">
        <v>76</v>
      </c>
      <c r="B17" s="231" t="s">
        <v>36</v>
      </c>
      <c r="C17" s="462" t="s">
        <v>190</v>
      </c>
      <c r="D17" s="36">
        <v>1.8</v>
      </c>
      <c r="E17" s="36">
        <v>0.4</v>
      </c>
      <c r="F17" s="36">
        <v>15.2</v>
      </c>
      <c r="G17" s="26">
        <f>(D17+F17)*4+E17*9</f>
        <v>71.599999999999994</v>
      </c>
      <c r="H17" s="26">
        <v>0</v>
      </c>
      <c r="I17" s="228">
        <v>3.61</v>
      </c>
      <c r="J17" s="43">
        <f>I17/C17*1000</f>
        <v>62.673611111111107</v>
      </c>
      <c r="K17" s="37"/>
      <c r="L17" s="37"/>
      <c r="M17" s="37"/>
      <c r="N17" s="37"/>
      <c r="O17" s="37"/>
      <c r="P17" s="37"/>
    </row>
    <row r="18" spans="1:17" ht="33.75" customHeight="1" x14ac:dyDescent="0.25">
      <c r="A18" s="302" t="s">
        <v>76</v>
      </c>
      <c r="B18" s="571" t="s">
        <v>111</v>
      </c>
      <c r="C18" s="572" t="s">
        <v>77</v>
      </c>
      <c r="D18" s="332">
        <v>1</v>
      </c>
      <c r="E18" s="332">
        <v>0</v>
      </c>
      <c r="F18" s="332">
        <v>25.4</v>
      </c>
      <c r="G18" s="177">
        <f>(D18*4)+(E18*9)+(F18*4)</f>
        <v>105.6</v>
      </c>
      <c r="H18" s="177">
        <v>0</v>
      </c>
      <c r="I18" s="334">
        <v>14.16</v>
      </c>
      <c r="J18" s="43"/>
      <c r="K18" s="37"/>
      <c r="L18" s="37"/>
      <c r="M18" s="37"/>
      <c r="N18" s="37"/>
      <c r="O18" s="37"/>
      <c r="P18" s="37"/>
    </row>
    <row r="19" spans="1:17" ht="6" customHeight="1" thickBot="1" x14ac:dyDescent="0.3">
      <c r="A19" s="146"/>
      <c r="B19" s="230"/>
      <c r="C19" s="168"/>
      <c r="D19" s="100"/>
      <c r="E19" s="100"/>
      <c r="F19" s="100"/>
      <c r="G19" s="296"/>
      <c r="H19" s="296"/>
      <c r="I19" s="233"/>
      <c r="J19" s="37"/>
      <c r="K19" s="37"/>
      <c r="L19" s="37"/>
      <c r="M19" s="37"/>
      <c r="N19" s="37"/>
      <c r="O19" s="37"/>
      <c r="P19" s="37"/>
    </row>
    <row r="20" spans="1:17" ht="33.75" customHeight="1" thickTop="1" thickBot="1" x14ac:dyDescent="0.3">
      <c r="A20" s="433"/>
      <c r="B20" s="434" t="s">
        <v>8</v>
      </c>
      <c r="C20" s="433"/>
      <c r="D20" s="433">
        <f t="shared" ref="D20:I20" si="0">SUM(D14:D19)</f>
        <v>19.599999999999998</v>
      </c>
      <c r="E20" s="433">
        <f t="shared" si="0"/>
        <v>18.490000000000002</v>
      </c>
      <c r="F20" s="433">
        <f t="shared" si="0"/>
        <v>95.199999999999989</v>
      </c>
      <c r="G20" s="433">
        <f t="shared" si="0"/>
        <v>625.61000000000013</v>
      </c>
      <c r="H20" s="433">
        <f t="shared" si="0"/>
        <v>0</v>
      </c>
      <c r="I20" s="424">
        <f t="shared" si="0"/>
        <v>67</v>
      </c>
      <c r="J20" s="28"/>
      <c r="K20" s="28"/>
      <c r="L20" s="28"/>
      <c r="M20" s="28"/>
      <c r="N20" s="28"/>
      <c r="O20" s="28"/>
      <c r="P20" s="28"/>
    </row>
    <row r="21" spans="1:17" ht="26.25" customHeight="1" thickTop="1" thickBot="1" x14ac:dyDescent="0.3">
      <c r="A21" s="18"/>
      <c r="B21" s="441" t="s">
        <v>107</v>
      </c>
      <c r="C21" s="17"/>
      <c r="D21" s="17"/>
      <c r="E21" s="17"/>
      <c r="F21" s="17"/>
      <c r="G21" s="75"/>
      <c r="H21" s="294"/>
      <c r="I21" s="165"/>
      <c r="J21" s="28"/>
      <c r="K21" s="28"/>
      <c r="L21" s="28"/>
      <c r="M21" s="28"/>
      <c r="N21" s="28"/>
      <c r="O21" s="28"/>
      <c r="P21" s="28"/>
    </row>
    <row r="22" spans="1:17" ht="39" customHeight="1" thickBot="1" x14ac:dyDescent="0.3">
      <c r="A22" s="131">
        <v>1</v>
      </c>
      <c r="B22" s="194" t="s">
        <v>82</v>
      </c>
      <c r="C22" s="195" t="s">
        <v>161</v>
      </c>
      <c r="D22" s="36">
        <v>9.6</v>
      </c>
      <c r="E22" s="36">
        <v>9.4</v>
      </c>
      <c r="F22" s="36">
        <v>15.6</v>
      </c>
      <c r="G22" s="26">
        <f>(D22*4)+(E22*9)+(F22*4)</f>
        <v>185.4</v>
      </c>
      <c r="H22" s="26">
        <v>0</v>
      </c>
      <c r="I22" s="137">
        <v>21.72</v>
      </c>
      <c r="J22" s="28"/>
      <c r="K22" s="28"/>
      <c r="L22" s="28"/>
      <c r="M22" s="28"/>
      <c r="N22" s="28"/>
      <c r="O22" s="28"/>
      <c r="P22" s="28"/>
    </row>
    <row r="23" spans="1:17" ht="35.25" customHeight="1" thickBot="1" x14ac:dyDescent="0.3">
      <c r="A23" s="146">
        <v>302</v>
      </c>
      <c r="B23" s="196" t="s">
        <v>179</v>
      </c>
      <c r="C23" s="197" t="s">
        <v>180</v>
      </c>
      <c r="D23" s="24">
        <v>5.8</v>
      </c>
      <c r="E23" s="24">
        <v>7.09</v>
      </c>
      <c r="F23" s="24">
        <v>22.6</v>
      </c>
      <c r="G23" s="26">
        <f>(D23*4)+(E23*9)+(F23*4)</f>
        <v>177.41000000000003</v>
      </c>
      <c r="H23" s="26">
        <v>0</v>
      </c>
      <c r="I23" s="148">
        <v>38.130000000000003</v>
      </c>
      <c r="J23" s="28"/>
      <c r="K23" s="28"/>
      <c r="L23" s="28"/>
      <c r="M23" s="28"/>
      <c r="N23" s="28"/>
      <c r="O23" s="28"/>
      <c r="P23" s="28"/>
    </row>
    <row r="24" spans="1:17" ht="37.5" customHeight="1" thickBot="1" x14ac:dyDescent="0.3">
      <c r="A24" s="131" t="s">
        <v>137</v>
      </c>
      <c r="B24" s="196" t="s">
        <v>12</v>
      </c>
      <c r="C24" s="197">
        <v>200</v>
      </c>
      <c r="D24" s="24">
        <v>1.4</v>
      </c>
      <c r="E24" s="24">
        <v>1.6</v>
      </c>
      <c r="F24" s="24">
        <v>16.399999999999999</v>
      </c>
      <c r="G24" s="26">
        <f>(D24*4)+(E24*9)+(F24*4)</f>
        <v>85.6</v>
      </c>
      <c r="H24" s="26">
        <v>0</v>
      </c>
      <c r="I24" s="148">
        <v>1.93</v>
      </c>
      <c r="J24" s="43"/>
      <c r="K24" s="28"/>
      <c r="L24" s="28"/>
      <c r="M24" s="28"/>
      <c r="N24" s="28"/>
      <c r="O24" s="28"/>
      <c r="P24" s="28"/>
    </row>
    <row r="25" spans="1:17" ht="37.5" customHeight="1" x14ac:dyDescent="0.25">
      <c r="A25" s="167" t="s">
        <v>76</v>
      </c>
      <c r="B25" s="231" t="s">
        <v>36</v>
      </c>
      <c r="C25" s="462" t="s">
        <v>191</v>
      </c>
      <c r="D25" s="36">
        <v>1.8</v>
      </c>
      <c r="E25" s="36">
        <v>0.4</v>
      </c>
      <c r="F25" s="36">
        <v>15.2</v>
      </c>
      <c r="G25" s="26">
        <f>(D25+F25)*4+E25*9</f>
        <v>71.599999999999994</v>
      </c>
      <c r="H25" s="26">
        <v>0</v>
      </c>
      <c r="I25" s="175">
        <v>2.06</v>
      </c>
      <c r="J25" s="43">
        <f>I25/C25*1000</f>
        <v>62.613981762917938</v>
      </c>
      <c r="K25" s="28"/>
      <c r="L25" s="28"/>
      <c r="M25" s="28"/>
      <c r="N25" s="28"/>
      <c r="O25" s="28"/>
      <c r="P25" s="28"/>
    </row>
    <row r="26" spans="1:17" ht="35.1" customHeight="1" thickBot="1" x14ac:dyDescent="0.3">
      <c r="A26" s="302" t="s">
        <v>76</v>
      </c>
      <c r="B26" s="571" t="s">
        <v>111</v>
      </c>
      <c r="C26" s="572" t="s">
        <v>77</v>
      </c>
      <c r="D26" s="332">
        <v>1</v>
      </c>
      <c r="E26" s="332">
        <v>0</v>
      </c>
      <c r="F26" s="332">
        <v>25.4</v>
      </c>
      <c r="G26" s="177">
        <f>(D26*4)+(E26*9)+(F26*4)</f>
        <v>105.6</v>
      </c>
      <c r="H26" s="177">
        <v>0</v>
      </c>
      <c r="I26" s="334">
        <v>14.16</v>
      </c>
      <c r="J26" s="43" t="e">
        <f>I26/C26*1000</f>
        <v>#VALUE!</v>
      </c>
      <c r="K26" s="28"/>
      <c r="L26" s="28"/>
      <c r="M26" s="28"/>
      <c r="N26" s="28"/>
      <c r="O26" s="28"/>
      <c r="P26" s="28"/>
    </row>
    <row r="27" spans="1:17" ht="35.1" customHeight="1" thickTop="1" thickBot="1" x14ac:dyDescent="0.3">
      <c r="A27" s="458"/>
      <c r="B27" s="459" t="s">
        <v>8</v>
      </c>
      <c r="C27" s="460"/>
      <c r="D27" s="458">
        <f t="shared" ref="D27:I27" si="1">SUM(D22:D26)</f>
        <v>19.599999999999998</v>
      </c>
      <c r="E27" s="458">
        <f t="shared" si="1"/>
        <v>18.490000000000002</v>
      </c>
      <c r="F27" s="458">
        <f t="shared" si="1"/>
        <v>95.199999999999989</v>
      </c>
      <c r="G27" s="461">
        <f t="shared" si="1"/>
        <v>625.61000000000013</v>
      </c>
      <c r="H27" s="461">
        <f t="shared" si="1"/>
        <v>0</v>
      </c>
      <c r="I27" s="436">
        <f t="shared" si="1"/>
        <v>78</v>
      </c>
      <c r="J27" s="28"/>
      <c r="K27" s="28"/>
      <c r="L27" s="28"/>
      <c r="M27" s="28"/>
      <c r="N27" s="28"/>
      <c r="O27" s="28"/>
      <c r="P27" s="28"/>
    </row>
    <row r="28" spans="1:17" ht="29.25" customHeight="1" thickTop="1" thickBot="1" x14ac:dyDescent="0.3">
      <c r="A28" s="15"/>
      <c r="B28" s="96" t="s">
        <v>30</v>
      </c>
      <c r="C28" s="18"/>
      <c r="D28" s="18"/>
      <c r="E28" s="18"/>
      <c r="F28" s="18"/>
      <c r="G28" s="192"/>
      <c r="H28" s="18"/>
      <c r="I28" s="151"/>
      <c r="J28" s="28"/>
      <c r="K28" s="28"/>
      <c r="L28" s="28"/>
      <c r="M28" s="28"/>
      <c r="N28" s="28"/>
      <c r="O28" s="28"/>
      <c r="P28" s="28"/>
      <c r="Q28" s="27"/>
    </row>
    <row r="29" spans="1:17" ht="42.75" customHeight="1" thickBot="1" x14ac:dyDescent="0.3">
      <c r="A29" s="269" t="s">
        <v>101</v>
      </c>
      <c r="B29" s="194" t="s">
        <v>121</v>
      </c>
      <c r="C29" s="195">
        <v>60</v>
      </c>
      <c r="D29" s="36">
        <v>0.6</v>
      </c>
      <c r="E29" s="36">
        <v>4.3</v>
      </c>
      <c r="F29" s="36">
        <v>2</v>
      </c>
      <c r="G29" s="26">
        <f>(D29*4)+(E29*9)+(F29*4)</f>
        <v>49.099999999999994</v>
      </c>
      <c r="H29" s="26">
        <v>0</v>
      </c>
      <c r="I29" s="148">
        <v>13.2</v>
      </c>
      <c r="J29" s="37"/>
      <c r="K29" s="37"/>
      <c r="L29" s="37"/>
      <c r="M29" s="37"/>
      <c r="N29" s="37"/>
      <c r="O29" s="37"/>
      <c r="P29" s="37"/>
      <c r="Q29" s="27"/>
    </row>
    <row r="30" spans="1:17" ht="33.75" customHeight="1" thickBot="1" x14ac:dyDescent="0.3">
      <c r="A30" s="191">
        <v>133</v>
      </c>
      <c r="B30" s="212" t="s">
        <v>138</v>
      </c>
      <c r="C30" s="174" t="s">
        <v>192</v>
      </c>
      <c r="D30" s="36">
        <v>2.5</v>
      </c>
      <c r="E30" s="36">
        <v>3.1</v>
      </c>
      <c r="F30" s="36">
        <v>17.2</v>
      </c>
      <c r="G30" s="54">
        <f>(D30*4)+(E30*9)+(F30*4)</f>
        <v>106.7</v>
      </c>
      <c r="H30" s="54">
        <v>0</v>
      </c>
      <c r="I30" s="148">
        <v>23.22</v>
      </c>
      <c r="J30" s="37"/>
      <c r="K30" s="37"/>
      <c r="L30" s="37"/>
      <c r="M30" s="37"/>
      <c r="N30" s="37"/>
      <c r="O30" s="37"/>
      <c r="P30" s="37"/>
    </row>
    <row r="31" spans="1:17" ht="41.25" customHeight="1" thickBot="1" x14ac:dyDescent="0.3">
      <c r="A31" s="131" t="s">
        <v>139</v>
      </c>
      <c r="B31" s="196" t="s">
        <v>140</v>
      </c>
      <c r="C31" s="197">
        <v>150</v>
      </c>
      <c r="D31" s="24">
        <v>15.1</v>
      </c>
      <c r="E31" s="24">
        <v>13.8</v>
      </c>
      <c r="F31" s="24">
        <v>16.399999999999999</v>
      </c>
      <c r="G31" s="54">
        <f>(D31*4)+(E31*9)+(F31*4)</f>
        <v>250.2</v>
      </c>
      <c r="H31" s="63">
        <v>0</v>
      </c>
      <c r="I31" s="148">
        <v>46.06</v>
      </c>
      <c r="J31" s="37"/>
      <c r="K31" s="37"/>
      <c r="L31" s="37"/>
      <c r="M31" s="37"/>
      <c r="N31" s="37"/>
      <c r="O31" s="37"/>
      <c r="P31" s="37"/>
    </row>
    <row r="32" spans="1:17" ht="43.5" customHeight="1" thickBot="1" x14ac:dyDescent="0.3">
      <c r="A32" s="131" t="s">
        <v>25</v>
      </c>
      <c r="B32" s="196" t="s">
        <v>157</v>
      </c>
      <c r="C32" s="197">
        <v>200</v>
      </c>
      <c r="D32" s="24">
        <v>0</v>
      </c>
      <c r="E32" s="24">
        <v>0</v>
      </c>
      <c r="F32" s="24">
        <v>24</v>
      </c>
      <c r="G32" s="26">
        <v>96</v>
      </c>
      <c r="H32" s="26">
        <v>60</v>
      </c>
      <c r="I32" s="148">
        <v>10.4</v>
      </c>
      <c r="J32" s="37"/>
      <c r="K32" s="37"/>
      <c r="L32" s="37"/>
      <c r="M32" s="37"/>
      <c r="N32" s="37"/>
      <c r="O32" s="37"/>
      <c r="P32" s="37"/>
    </row>
    <row r="33" spans="1:16" ht="39" customHeight="1" thickBot="1" x14ac:dyDescent="0.3">
      <c r="A33" s="131" t="s">
        <v>76</v>
      </c>
      <c r="B33" s="216" t="s">
        <v>36</v>
      </c>
      <c r="C33" s="217">
        <v>31.3</v>
      </c>
      <c r="D33" s="24">
        <v>2.16</v>
      </c>
      <c r="E33" s="24">
        <v>0.3</v>
      </c>
      <c r="F33" s="24">
        <v>13.4</v>
      </c>
      <c r="G33" s="26">
        <f>(D33*4)+(E33*9)+(F33*4)</f>
        <v>64.94</v>
      </c>
      <c r="H33" s="26">
        <v>0</v>
      </c>
      <c r="I33" s="137">
        <v>1.96</v>
      </c>
      <c r="J33" s="43">
        <f>I33/C33*1000</f>
        <v>62.619808306709267</v>
      </c>
      <c r="K33" s="37"/>
      <c r="L33" s="37"/>
      <c r="M33" s="37"/>
      <c r="N33" s="37"/>
      <c r="O33" s="37"/>
      <c r="P33" s="37"/>
    </row>
    <row r="34" spans="1:16" ht="31.5" customHeight="1" thickBot="1" x14ac:dyDescent="0.3">
      <c r="A34" s="131" t="s">
        <v>125</v>
      </c>
      <c r="B34" s="205" t="s">
        <v>13</v>
      </c>
      <c r="C34" s="218" t="s">
        <v>213</v>
      </c>
      <c r="D34" s="24">
        <v>2.16</v>
      </c>
      <c r="E34" s="24">
        <v>0.3</v>
      </c>
      <c r="F34" s="24">
        <v>13.4</v>
      </c>
      <c r="G34" s="26">
        <f>(D34*4)+(E34*9)+(F34*4)</f>
        <v>64.94</v>
      </c>
      <c r="H34" s="26">
        <v>0</v>
      </c>
      <c r="I34" s="148">
        <v>1.1599999999999999</v>
      </c>
      <c r="J34" s="43">
        <f>I34/C34*1000</f>
        <v>62.702702702702702</v>
      </c>
      <c r="K34" s="28"/>
      <c r="L34" s="28"/>
      <c r="M34" s="28"/>
      <c r="N34" s="28"/>
      <c r="O34" s="28"/>
      <c r="P34" s="28"/>
    </row>
    <row r="35" spans="1:16" ht="33.75" hidden="1" customHeight="1" thickBot="1" x14ac:dyDescent="0.3">
      <c r="A35" s="146"/>
      <c r="B35" s="231"/>
      <c r="C35" s="462"/>
      <c r="D35" s="100"/>
      <c r="E35" s="100"/>
      <c r="F35" s="100"/>
      <c r="G35" s="26"/>
      <c r="H35" s="26"/>
      <c r="I35" s="228"/>
      <c r="J35" s="43" t="e">
        <f>I35/C35*1000</f>
        <v>#DIV/0!</v>
      </c>
      <c r="K35" s="28"/>
      <c r="L35" s="28"/>
      <c r="M35" s="28"/>
      <c r="N35" s="28"/>
      <c r="O35" s="28"/>
      <c r="P35" s="28"/>
    </row>
    <row r="36" spans="1:16" ht="33" customHeight="1" thickTop="1" thickBot="1" x14ac:dyDescent="0.3">
      <c r="A36" s="458"/>
      <c r="B36" s="459" t="s">
        <v>8</v>
      </c>
      <c r="C36" s="419"/>
      <c r="D36" s="419">
        <f>SUM(D29:D35)</f>
        <v>22.52</v>
      </c>
      <c r="E36" s="419">
        <f>SUM(E29:E35)</f>
        <v>21.800000000000004</v>
      </c>
      <c r="F36" s="419">
        <f>SUM(F29:F35)</f>
        <v>86.4</v>
      </c>
      <c r="G36" s="419">
        <f>SUM(G29:G34)</f>
        <v>631.88000000000011</v>
      </c>
      <c r="H36" s="419">
        <f>SUM(H29:H35)</f>
        <v>60</v>
      </c>
      <c r="I36" s="421">
        <f>SUM(I29:I35)</f>
        <v>96</v>
      </c>
      <c r="J36" s="37"/>
      <c r="K36" s="37"/>
      <c r="L36" s="37"/>
      <c r="M36" s="37"/>
      <c r="N36" s="37"/>
      <c r="O36" s="37"/>
      <c r="P36" s="37"/>
    </row>
    <row r="37" spans="1:16" ht="33.75" hidden="1" customHeight="1" thickBot="1" x14ac:dyDescent="0.3">
      <c r="A37" s="18"/>
      <c r="B37" s="73" t="s">
        <v>10</v>
      </c>
      <c r="C37" s="17"/>
      <c r="D37" s="17">
        <f>D20+D36</f>
        <v>42.12</v>
      </c>
      <c r="E37" s="17">
        <f>E20+E36</f>
        <v>40.290000000000006</v>
      </c>
      <c r="F37" s="17">
        <f>F20+F36</f>
        <v>181.6</v>
      </c>
      <c r="G37" s="75">
        <f>G20+G36</f>
        <v>1257.4900000000002</v>
      </c>
      <c r="H37" s="78"/>
      <c r="I37" s="156"/>
      <c r="J37" s="28"/>
      <c r="K37" s="37"/>
      <c r="L37" s="37"/>
      <c r="M37" s="37"/>
      <c r="N37" s="37"/>
      <c r="O37" s="28"/>
      <c r="P37" s="28"/>
    </row>
    <row r="38" spans="1:16" ht="24.75" customHeight="1" thickTop="1" thickBot="1" x14ac:dyDescent="0.3">
      <c r="A38" s="15"/>
      <c r="B38" s="96" t="s">
        <v>31</v>
      </c>
      <c r="C38" s="15"/>
      <c r="D38" s="15"/>
      <c r="E38" s="15"/>
      <c r="F38" s="15"/>
      <c r="G38" s="83"/>
      <c r="H38" s="83"/>
      <c r="I38" s="155"/>
      <c r="J38" s="28"/>
      <c r="K38" s="37"/>
      <c r="L38" s="37"/>
      <c r="M38" s="37"/>
      <c r="N38" s="37"/>
      <c r="O38" s="28"/>
      <c r="P38" s="28"/>
    </row>
    <row r="39" spans="1:16" ht="38.25" customHeight="1" thickBot="1" x14ac:dyDescent="0.3">
      <c r="A39" s="269" t="s">
        <v>101</v>
      </c>
      <c r="B39" s="194" t="s">
        <v>121</v>
      </c>
      <c r="C39" s="195">
        <v>60</v>
      </c>
      <c r="D39" s="36">
        <v>0.6</v>
      </c>
      <c r="E39" s="36">
        <v>4.3</v>
      </c>
      <c r="F39" s="36">
        <v>2</v>
      </c>
      <c r="G39" s="26">
        <f>(D39*4)+(E39*9)+(F39*4)</f>
        <v>49.099999999999994</v>
      </c>
      <c r="H39" s="26">
        <v>0</v>
      </c>
      <c r="I39" s="148">
        <v>13.2</v>
      </c>
      <c r="J39" s="37"/>
      <c r="K39" s="37"/>
      <c r="L39" s="37"/>
      <c r="M39" s="37"/>
      <c r="N39" s="37"/>
      <c r="O39" s="37"/>
      <c r="P39" s="37"/>
    </row>
    <row r="40" spans="1:16" ht="48" customHeight="1" thickBot="1" x14ac:dyDescent="0.3">
      <c r="A40" s="191">
        <v>133</v>
      </c>
      <c r="B40" s="212" t="s">
        <v>138</v>
      </c>
      <c r="C40" s="174" t="s">
        <v>126</v>
      </c>
      <c r="D40" s="36">
        <v>2.5</v>
      </c>
      <c r="E40" s="36">
        <v>3.1</v>
      </c>
      <c r="F40" s="36">
        <v>17.2</v>
      </c>
      <c r="G40" s="54">
        <f>(D40*4)+(E40*9)+(F40*4)</f>
        <v>106.7</v>
      </c>
      <c r="H40" s="54">
        <v>0</v>
      </c>
      <c r="I40" s="148">
        <v>25.3</v>
      </c>
      <c r="J40" s="37"/>
      <c r="K40" s="37"/>
      <c r="L40" s="37"/>
      <c r="M40" s="37"/>
      <c r="N40" s="37"/>
      <c r="O40" s="37"/>
      <c r="P40" s="37"/>
    </row>
    <row r="41" spans="1:16" ht="39" customHeight="1" thickBot="1" x14ac:dyDescent="0.3">
      <c r="A41" s="131" t="s">
        <v>139</v>
      </c>
      <c r="B41" s="196" t="s">
        <v>140</v>
      </c>
      <c r="C41" s="197">
        <v>200</v>
      </c>
      <c r="D41" s="24">
        <v>18.8</v>
      </c>
      <c r="E41" s="24">
        <v>17.2</v>
      </c>
      <c r="F41" s="24">
        <v>20.5</v>
      </c>
      <c r="G41" s="54">
        <f>(D41*4)+(E41*9)+(F41*4)</f>
        <v>312</v>
      </c>
      <c r="H41" s="63">
        <v>0</v>
      </c>
      <c r="I41" s="148">
        <v>61.45</v>
      </c>
      <c r="J41" s="37"/>
      <c r="K41" s="37"/>
      <c r="L41" s="37"/>
      <c r="M41" s="37"/>
      <c r="N41" s="37"/>
      <c r="O41" s="37"/>
      <c r="P41" s="37"/>
    </row>
    <row r="42" spans="1:16" ht="41.25" customHeight="1" thickBot="1" x14ac:dyDescent="0.3">
      <c r="A42" s="131" t="s">
        <v>25</v>
      </c>
      <c r="B42" s="196" t="s">
        <v>157</v>
      </c>
      <c r="C42" s="197">
        <v>200</v>
      </c>
      <c r="D42" s="24">
        <v>0</v>
      </c>
      <c r="E42" s="24">
        <v>0</v>
      </c>
      <c r="F42" s="24">
        <v>24</v>
      </c>
      <c r="G42" s="26">
        <v>96</v>
      </c>
      <c r="H42" s="26">
        <v>60</v>
      </c>
      <c r="I42" s="148">
        <v>10.4</v>
      </c>
      <c r="J42" s="37"/>
      <c r="K42" s="37"/>
      <c r="L42" s="37"/>
      <c r="M42" s="37"/>
      <c r="N42" s="37"/>
      <c r="O42" s="37"/>
      <c r="P42" s="37"/>
    </row>
    <row r="43" spans="1:16" ht="42.75" customHeight="1" thickBot="1" x14ac:dyDescent="0.3">
      <c r="A43" s="131" t="s">
        <v>76</v>
      </c>
      <c r="B43" s="205" t="s">
        <v>36</v>
      </c>
      <c r="C43" s="218" t="s">
        <v>249</v>
      </c>
      <c r="D43" s="24">
        <v>1.8</v>
      </c>
      <c r="E43" s="24">
        <v>0.4</v>
      </c>
      <c r="F43" s="24">
        <v>15.2</v>
      </c>
      <c r="G43" s="54">
        <f>(D43+F43)*4+E43*9</f>
        <v>71.599999999999994</v>
      </c>
      <c r="H43" s="54">
        <v>0</v>
      </c>
      <c r="I43" s="137">
        <v>2.33</v>
      </c>
      <c r="J43" s="43">
        <f>I43/C43*1000</f>
        <v>62.634408602150543</v>
      </c>
      <c r="K43" s="37"/>
      <c r="L43" s="37"/>
      <c r="M43" s="37"/>
      <c r="N43" s="37"/>
      <c r="O43" s="37"/>
      <c r="P43" s="37"/>
    </row>
    <row r="44" spans="1:16" ht="38.25" customHeight="1" thickBot="1" x14ac:dyDescent="0.3">
      <c r="A44" s="131" t="s">
        <v>125</v>
      </c>
      <c r="B44" s="205" t="s">
        <v>13</v>
      </c>
      <c r="C44" s="218" t="s">
        <v>318</v>
      </c>
      <c r="D44" s="24">
        <v>2.16</v>
      </c>
      <c r="E44" s="24">
        <v>0.3</v>
      </c>
      <c r="F44" s="24">
        <v>13.4</v>
      </c>
      <c r="G44" s="26">
        <f>(D44*4)+(E44*9)+(F44*4)</f>
        <v>64.94</v>
      </c>
      <c r="H44" s="26">
        <v>0</v>
      </c>
      <c r="I44" s="137">
        <v>2.3199999999999998</v>
      </c>
      <c r="J44" s="43">
        <f>I44/C44*1000</f>
        <v>62.702702702702702</v>
      </c>
      <c r="K44" s="37"/>
      <c r="L44" s="37"/>
      <c r="M44" s="37"/>
      <c r="N44" s="37"/>
      <c r="O44" s="37"/>
      <c r="P44" s="37"/>
    </row>
    <row r="45" spans="1:16" ht="15" customHeight="1" thickBot="1" x14ac:dyDescent="0.3">
      <c r="A45" s="131"/>
      <c r="B45" s="136"/>
      <c r="C45" s="218"/>
      <c r="D45" s="25"/>
      <c r="E45" s="25"/>
      <c r="F45" s="25"/>
      <c r="G45" s="54"/>
      <c r="H45" s="26"/>
      <c r="I45" s="137"/>
      <c r="J45" s="43" t="e">
        <f>I45/C45*1000</f>
        <v>#DIV/0!</v>
      </c>
      <c r="K45" s="37"/>
      <c r="L45" s="37"/>
      <c r="M45" s="37"/>
      <c r="N45" s="28"/>
      <c r="O45" s="37"/>
      <c r="P45" s="28"/>
    </row>
    <row r="46" spans="1:16" ht="3.75" customHeight="1" thickBot="1" x14ac:dyDescent="0.3">
      <c r="A46" s="4"/>
      <c r="B46" s="463"/>
      <c r="C46" s="168"/>
      <c r="D46" s="5"/>
      <c r="E46" s="5"/>
      <c r="F46" s="5"/>
      <c r="G46" s="41"/>
      <c r="H46" s="41"/>
      <c r="I46" s="235"/>
      <c r="J46" s="28"/>
      <c r="K46" s="37"/>
      <c r="L46" s="37"/>
      <c r="M46" s="37"/>
      <c r="N46" s="28"/>
      <c r="O46" s="37"/>
      <c r="P46" s="28"/>
    </row>
    <row r="47" spans="1:16" ht="33.75" customHeight="1" thickTop="1" thickBot="1" x14ac:dyDescent="0.3">
      <c r="A47" s="433"/>
      <c r="B47" s="434" t="s">
        <v>8</v>
      </c>
      <c r="C47" s="433"/>
      <c r="D47" s="445">
        <f t="shared" ref="D47:I47" si="2">SUM(D39:D46)</f>
        <v>25.860000000000003</v>
      </c>
      <c r="E47" s="445">
        <f t="shared" si="2"/>
        <v>25.3</v>
      </c>
      <c r="F47" s="445">
        <f t="shared" si="2"/>
        <v>92.300000000000011</v>
      </c>
      <c r="G47" s="446">
        <f t="shared" si="2"/>
        <v>700.33999999999992</v>
      </c>
      <c r="H47" s="446">
        <f t="shared" si="2"/>
        <v>60</v>
      </c>
      <c r="I47" s="421">
        <f t="shared" si="2"/>
        <v>115</v>
      </c>
      <c r="J47" s="37"/>
      <c r="K47" s="37"/>
      <c r="L47" s="37"/>
      <c r="M47" s="37"/>
      <c r="N47" s="37"/>
      <c r="O47" s="37"/>
      <c r="P47" s="37"/>
    </row>
    <row r="48" spans="1:16" ht="38.25" customHeight="1" thickTop="1" thickBot="1" x14ac:dyDescent="0.3">
      <c r="A48" s="6"/>
      <c r="B48" s="59" t="s">
        <v>127</v>
      </c>
      <c r="C48" s="8"/>
      <c r="D48" s="8"/>
      <c r="E48" s="8"/>
      <c r="F48" s="8"/>
      <c r="G48" s="39"/>
      <c r="H48" s="236"/>
      <c r="I48" s="151"/>
    </row>
    <row r="49" spans="1:16" ht="7.5" customHeight="1" thickBot="1" x14ac:dyDescent="0.3">
      <c r="A49" s="131"/>
      <c r="B49" s="194"/>
      <c r="C49" s="195"/>
      <c r="D49" s="36"/>
      <c r="E49" s="36"/>
      <c r="F49" s="36"/>
      <c r="G49" s="26"/>
      <c r="H49" s="26"/>
      <c r="I49" s="137"/>
    </row>
    <row r="50" spans="1:16" ht="38.25" customHeight="1" thickBot="1" x14ac:dyDescent="0.3">
      <c r="A50" s="146">
        <v>302</v>
      </c>
      <c r="B50" s="196" t="s">
        <v>179</v>
      </c>
      <c r="C50" s="197" t="s">
        <v>181</v>
      </c>
      <c r="D50" s="24">
        <v>5.8</v>
      </c>
      <c r="E50" s="24">
        <v>7.09</v>
      </c>
      <c r="F50" s="24">
        <v>22.6</v>
      </c>
      <c r="G50" s="26">
        <f>(D50*4)+(E50*9)+(F50*4)</f>
        <v>177.41000000000003</v>
      </c>
      <c r="H50" s="26">
        <v>0</v>
      </c>
      <c r="I50" s="148">
        <v>23.76</v>
      </c>
    </row>
    <row r="51" spans="1:16" ht="31.5" customHeight="1" thickBot="1" x14ac:dyDescent="0.35">
      <c r="A51" s="131" t="s">
        <v>137</v>
      </c>
      <c r="B51" s="196" t="s">
        <v>12</v>
      </c>
      <c r="C51" s="197">
        <v>200</v>
      </c>
      <c r="D51" s="24">
        <v>1.4</v>
      </c>
      <c r="E51" s="24">
        <v>1.6</v>
      </c>
      <c r="F51" s="24">
        <v>16.399999999999999</v>
      </c>
      <c r="G51" s="26">
        <f>(D51*4)+(E51*9)+(F51*4)</f>
        <v>85.6</v>
      </c>
      <c r="H51" s="26">
        <v>0</v>
      </c>
      <c r="I51" s="148">
        <v>1.93</v>
      </c>
      <c r="J51" s="30"/>
      <c r="K51" s="29"/>
      <c r="L51" s="31"/>
      <c r="M51" s="31"/>
      <c r="N51" s="31"/>
      <c r="O51" s="31"/>
      <c r="P51" s="31"/>
    </row>
    <row r="52" spans="1:16" ht="33.75" customHeight="1" thickBot="1" x14ac:dyDescent="0.35">
      <c r="A52" s="302" t="s">
        <v>76</v>
      </c>
      <c r="B52" s="571" t="s">
        <v>111</v>
      </c>
      <c r="C52" s="572" t="s">
        <v>77</v>
      </c>
      <c r="D52" s="332">
        <v>1</v>
      </c>
      <c r="E52" s="332">
        <v>0</v>
      </c>
      <c r="F52" s="332">
        <v>25.4</v>
      </c>
      <c r="G52" s="177">
        <f>(D52*4)+(E52*9)+(F52*4)</f>
        <v>105.6</v>
      </c>
      <c r="H52" s="177">
        <v>0</v>
      </c>
      <c r="I52" s="334">
        <v>14.16</v>
      </c>
      <c r="J52" s="29"/>
      <c r="K52" s="29"/>
      <c r="L52" s="31"/>
      <c r="M52" s="31"/>
      <c r="N52" s="31"/>
      <c r="O52" s="31"/>
      <c r="P52" s="31"/>
    </row>
    <row r="53" spans="1:16" ht="33" customHeight="1" thickBot="1" x14ac:dyDescent="0.35">
      <c r="A53" s="131" t="s">
        <v>15</v>
      </c>
      <c r="B53" s="196" t="s">
        <v>36</v>
      </c>
      <c r="C53" s="197">
        <v>34.299999999999997</v>
      </c>
      <c r="D53" s="24">
        <v>0.9</v>
      </c>
      <c r="E53" s="24">
        <v>0.12</v>
      </c>
      <c r="F53" s="24">
        <v>5.7</v>
      </c>
      <c r="G53" s="112">
        <f>(D53*4)+(E53*9)+(F53*4)</f>
        <v>27.48</v>
      </c>
      <c r="H53" s="112">
        <v>0</v>
      </c>
      <c r="I53" s="161">
        <v>2.15</v>
      </c>
      <c r="J53" s="43">
        <f>I53/C53*1000</f>
        <v>62.682215743440238</v>
      </c>
      <c r="K53" s="29"/>
      <c r="L53" s="31"/>
      <c r="M53" s="31"/>
      <c r="N53" s="31"/>
      <c r="O53" s="31"/>
      <c r="P53" s="31"/>
    </row>
    <row r="54" spans="1:16" ht="36.75" hidden="1" customHeight="1" thickBot="1" x14ac:dyDescent="0.35">
      <c r="A54" s="163"/>
      <c r="B54" s="455"/>
      <c r="C54" s="227"/>
      <c r="D54" s="227"/>
      <c r="E54" s="227"/>
      <c r="F54" s="227"/>
      <c r="G54" s="63"/>
      <c r="H54" s="63"/>
      <c r="I54" s="240"/>
      <c r="J54" s="29"/>
      <c r="K54" s="29"/>
      <c r="L54" s="31"/>
      <c r="M54" s="31"/>
      <c r="N54" s="31"/>
      <c r="O54" s="31"/>
      <c r="P54" s="31"/>
    </row>
    <row r="55" spans="1:16" ht="33" customHeight="1" thickTop="1" thickBot="1" x14ac:dyDescent="0.35">
      <c r="A55" s="433"/>
      <c r="B55" s="434" t="s">
        <v>8</v>
      </c>
      <c r="C55" s="445"/>
      <c r="D55" s="433">
        <f>SUM(D49:D54)</f>
        <v>9.1</v>
      </c>
      <c r="E55" s="433">
        <f>SUM(E49:E54)</f>
        <v>8.8099999999999987</v>
      </c>
      <c r="F55" s="433">
        <f>SUM(F49:F54)</f>
        <v>70.100000000000009</v>
      </c>
      <c r="G55" s="435">
        <f>SUM(G49:G54)</f>
        <v>396.09000000000003</v>
      </c>
      <c r="H55" s="433">
        <f>SUM(H50:H54)</f>
        <v>0</v>
      </c>
      <c r="I55" s="436">
        <f>SUM(I49:I54)</f>
        <v>42</v>
      </c>
      <c r="J55" s="29"/>
      <c r="K55" s="29"/>
      <c r="L55" s="31"/>
      <c r="M55" s="31"/>
      <c r="N55" s="31"/>
      <c r="O55" s="31"/>
      <c r="P55" s="31"/>
    </row>
    <row r="56" spans="1:16" ht="34.5" hidden="1" customHeight="1" thickTop="1" thickBot="1" x14ac:dyDescent="0.35">
      <c r="A56" s="18"/>
      <c r="B56" s="73"/>
      <c r="C56" s="17"/>
      <c r="D56" s="17"/>
      <c r="E56" s="17"/>
      <c r="F56" s="17"/>
      <c r="G56" s="75"/>
      <c r="H56" s="75"/>
      <c r="I56" s="151"/>
      <c r="J56" s="29"/>
      <c r="K56" s="29"/>
      <c r="L56" s="31"/>
      <c r="M56" s="31"/>
      <c r="N56" s="31"/>
      <c r="O56" s="31"/>
      <c r="P56" s="31"/>
    </row>
    <row r="57" spans="1:16" ht="34.5" hidden="1" customHeight="1" thickBot="1" x14ac:dyDescent="0.35">
      <c r="A57" s="18"/>
      <c r="B57" s="73"/>
      <c r="C57" s="17"/>
      <c r="D57" s="17"/>
      <c r="E57" s="17"/>
      <c r="F57" s="17"/>
      <c r="G57" s="75"/>
      <c r="H57" s="75"/>
      <c r="I57" s="151"/>
      <c r="J57" s="29"/>
      <c r="K57" s="29"/>
      <c r="L57" s="31"/>
      <c r="M57" s="31"/>
      <c r="N57" s="31"/>
      <c r="O57" s="31"/>
      <c r="P57" s="31"/>
    </row>
    <row r="58" spans="1:16" ht="34.5" hidden="1" customHeight="1" thickBot="1" x14ac:dyDescent="0.3">
      <c r="A58" s="18"/>
      <c r="B58" s="73"/>
      <c r="C58" s="17"/>
      <c r="D58" s="17"/>
      <c r="E58" s="17"/>
      <c r="F58" s="17"/>
      <c r="G58" s="75"/>
      <c r="H58" s="75"/>
      <c r="I58" s="151"/>
    </row>
    <row r="59" spans="1:16" ht="35.1" customHeight="1" thickTop="1" thickBot="1" x14ac:dyDescent="0.3">
      <c r="A59" s="15"/>
      <c r="B59" s="59" t="s">
        <v>152</v>
      </c>
      <c r="C59" s="16"/>
      <c r="D59" s="16"/>
      <c r="E59" s="16"/>
      <c r="F59" s="16"/>
      <c r="G59" s="78"/>
      <c r="H59" s="78"/>
      <c r="I59" s="156"/>
    </row>
    <row r="60" spans="1:16" ht="35.1" customHeight="1" thickBot="1" x14ac:dyDescent="0.3">
      <c r="A60" s="131" t="s">
        <v>139</v>
      </c>
      <c r="B60" s="196" t="s">
        <v>140</v>
      </c>
      <c r="C60" s="197">
        <v>210</v>
      </c>
      <c r="D60" s="24">
        <v>15.1</v>
      </c>
      <c r="E60" s="24">
        <v>13.8</v>
      </c>
      <c r="F60" s="24">
        <v>16.399999999999999</v>
      </c>
      <c r="G60" s="54">
        <f>(D60*4)+(E60*9)+(F60*4)</f>
        <v>250.2</v>
      </c>
      <c r="H60" s="63">
        <v>0</v>
      </c>
      <c r="I60" s="148">
        <v>64.78</v>
      </c>
    </row>
    <row r="61" spans="1:16" ht="35.1" customHeight="1" thickBot="1" x14ac:dyDescent="0.3">
      <c r="A61" s="131" t="s">
        <v>25</v>
      </c>
      <c r="B61" s="196" t="s">
        <v>157</v>
      </c>
      <c r="C61" s="197">
        <v>200</v>
      </c>
      <c r="D61" s="24">
        <v>0</v>
      </c>
      <c r="E61" s="24">
        <v>0</v>
      </c>
      <c r="F61" s="24">
        <v>24</v>
      </c>
      <c r="G61" s="26">
        <v>96</v>
      </c>
      <c r="H61" s="26">
        <v>60</v>
      </c>
      <c r="I61" s="148">
        <v>10.4</v>
      </c>
    </row>
    <row r="62" spans="1:16" ht="35.1" customHeight="1" thickBot="1" x14ac:dyDescent="0.3">
      <c r="A62" s="131" t="s">
        <v>76</v>
      </c>
      <c r="B62" s="205" t="s">
        <v>36</v>
      </c>
      <c r="C62" s="218" t="s">
        <v>319</v>
      </c>
      <c r="D62" s="24">
        <v>1.8</v>
      </c>
      <c r="E62" s="24">
        <v>0.4</v>
      </c>
      <c r="F62" s="24">
        <v>15.2</v>
      </c>
      <c r="G62" s="54">
        <f>(D62+F62)*4+E62*9</f>
        <v>71.599999999999994</v>
      </c>
      <c r="H62" s="54">
        <v>0</v>
      </c>
      <c r="I62" s="137">
        <v>2.82</v>
      </c>
      <c r="J62" s="43">
        <f>I62/C62*1000</f>
        <v>62.666666666666664</v>
      </c>
    </row>
    <row r="63" spans="1:16" ht="35.1" customHeight="1" thickBot="1" x14ac:dyDescent="0.3">
      <c r="A63" s="131"/>
      <c r="B63" s="205" t="s">
        <v>75</v>
      </c>
      <c r="C63" s="218" t="s">
        <v>75</v>
      </c>
      <c r="D63" s="24" t="s">
        <v>75</v>
      </c>
      <c r="E63" s="24" t="s">
        <v>75</v>
      </c>
      <c r="F63" s="24" t="s">
        <v>75</v>
      </c>
      <c r="G63" s="26" t="s">
        <v>75</v>
      </c>
      <c r="H63" s="26">
        <v>0</v>
      </c>
      <c r="I63" s="148" t="s">
        <v>75</v>
      </c>
      <c r="J63" s="43" t="e">
        <f>I63/C63*1000</f>
        <v>#VALUE!</v>
      </c>
    </row>
    <row r="64" spans="1:16" ht="34.5" hidden="1" customHeight="1" thickBot="1" x14ac:dyDescent="0.3">
      <c r="A64" s="131"/>
      <c r="B64" s="205"/>
      <c r="C64" s="218"/>
      <c r="D64" s="24"/>
      <c r="E64" s="24"/>
      <c r="F64" s="24"/>
      <c r="G64" s="54"/>
      <c r="H64" s="54"/>
      <c r="I64" s="137"/>
      <c r="J64" s="43" t="e">
        <f>I64/C64*1000</f>
        <v>#DIV/0!</v>
      </c>
    </row>
    <row r="65" spans="1:10" ht="34.5" hidden="1" customHeight="1" thickBot="1" x14ac:dyDescent="0.3">
      <c r="A65" s="167"/>
      <c r="B65" s="230"/>
      <c r="C65" s="462"/>
      <c r="D65" s="100"/>
      <c r="E65" s="100"/>
      <c r="F65" s="100"/>
      <c r="G65" s="26"/>
      <c r="H65" s="26"/>
      <c r="I65" s="228"/>
      <c r="J65" s="43" t="e">
        <f>I65/C65*1000</f>
        <v>#DIV/0!</v>
      </c>
    </row>
    <row r="66" spans="1:10" ht="35.1" customHeight="1" thickTop="1" thickBot="1" x14ac:dyDescent="0.3">
      <c r="A66" s="433"/>
      <c r="B66" s="434" t="s">
        <v>8</v>
      </c>
      <c r="C66" s="433"/>
      <c r="D66" s="445">
        <f>SUM(D58:D65)</f>
        <v>16.899999999999999</v>
      </c>
      <c r="E66" s="445">
        <f>SUM(E58:E65)</f>
        <v>14.200000000000001</v>
      </c>
      <c r="F66" s="445">
        <f>SUM(F58:F65)</f>
        <v>55.599999999999994</v>
      </c>
      <c r="G66" s="446">
        <f>SUM(G58:G65)</f>
        <v>417.79999999999995</v>
      </c>
      <c r="H66" s="446">
        <f>SUM(H58:H65)</f>
        <v>60</v>
      </c>
      <c r="I66" s="421">
        <f>SUM(I60:I65)</f>
        <v>78</v>
      </c>
    </row>
    <row r="67" spans="1:10" ht="35.1" customHeight="1" thickTop="1" x14ac:dyDescent="0.3">
      <c r="A67" s="85"/>
      <c r="B67" s="32" t="s">
        <v>46</v>
      </c>
      <c r="C67" s="32"/>
      <c r="D67" s="32"/>
      <c r="E67" s="86"/>
      <c r="F67" s="85"/>
      <c r="G67" s="85"/>
      <c r="H67" s="85"/>
      <c r="I67" s="85"/>
    </row>
    <row r="68" spans="1:10" ht="20.25" x14ac:dyDescent="0.3">
      <c r="A68" s="85"/>
      <c r="B68" s="673"/>
      <c r="C68" s="673"/>
      <c r="D68" s="673"/>
      <c r="E68" s="86"/>
      <c r="F68" s="85"/>
      <c r="G68" s="85"/>
      <c r="H68" s="85"/>
      <c r="I68" s="85"/>
    </row>
    <row r="69" spans="1:10" ht="20.25" x14ac:dyDescent="0.3">
      <c r="A69" s="85"/>
      <c r="B69" s="689" t="s">
        <v>54</v>
      </c>
      <c r="C69" s="689"/>
      <c r="D69" s="689"/>
      <c r="E69" s="689"/>
      <c r="F69" s="689"/>
      <c r="G69" s="85"/>
      <c r="H69" s="85"/>
      <c r="I69" s="85"/>
    </row>
    <row r="70" spans="1:10" ht="20.25" x14ac:dyDescent="0.3">
      <c r="A70" s="85"/>
      <c r="B70" s="85"/>
      <c r="C70" s="85"/>
      <c r="D70" s="85"/>
      <c r="E70" s="85"/>
      <c r="F70" s="85"/>
      <c r="G70" s="85"/>
      <c r="H70" s="85"/>
      <c r="I70" s="85"/>
    </row>
    <row r="71" spans="1:10" ht="20.25" x14ac:dyDescent="0.3">
      <c r="A71" s="85"/>
      <c r="B71" s="32" t="s">
        <v>55</v>
      </c>
      <c r="C71" s="32"/>
      <c r="D71" s="32"/>
      <c r="I71" s="85"/>
    </row>
  </sheetData>
  <mergeCells count="12">
    <mergeCell ref="B68:D68"/>
    <mergeCell ref="B69:F69"/>
    <mergeCell ref="B5:F5"/>
    <mergeCell ref="B6:F6"/>
    <mergeCell ref="F7:I7"/>
    <mergeCell ref="D8:I8"/>
    <mergeCell ref="D9:E9"/>
    <mergeCell ref="C10:C12"/>
    <mergeCell ref="D10:F11"/>
    <mergeCell ref="G10:G11"/>
    <mergeCell ref="H10:H11"/>
    <mergeCell ref="I10:I11"/>
  </mergeCells>
  <printOptions horizontalCentered="1"/>
  <pageMargins left="0.19685039370078741" right="0.39370078740157483" top="0.19685039370078741" bottom="0.98425196850393704" header="0.70866141732283472" footer="0.51181102362204722"/>
  <pageSetup paperSize="9" scale="40" orientation="portrait" r:id="rId1"/>
  <headerFooter alignWithMargins="0"/>
  <colBreaks count="1" manualBreakCount="1">
    <brk id="10" max="63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71"/>
  <sheetViews>
    <sheetView topLeftCell="A19" zoomScale="60" zoomScaleNormal="60" zoomScaleSheetLayoutView="75" workbookViewId="0">
      <selection activeCell="I31" sqref="I31"/>
    </sheetView>
  </sheetViews>
  <sheetFormatPr defaultRowHeight="18" x14ac:dyDescent="0.25"/>
  <cols>
    <col min="1" max="1" width="12.08203125" style="1" customWidth="1"/>
    <col min="2" max="2" width="61.4140625" style="1" customWidth="1"/>
    <col min="3" max="3" width="17.08203125" style="1" customWidth="1"/>
    <col min="4" max="4" width="8" style="1" customWidth="1"/>
    <col min="5" max="5" width="8.6640625" style="1"/>
    <col min="6" max="6" width="7.6640625" style="1" customWidth="1"/>
    <col min="7" max="7" width="8.83203125" style="1" customWidth="1"/>
    <col min="8" max="8" width="5.75" style="1" customWidth="1"/>
    <col min="9" max="9" width="13.33203125" style="1" customWidth="1"/>
    <col min="10" max="10" width="9.082031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173"/>
      <c r="J4" s="173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25.5" x14ac:dyDescent="0.35">
      <c r="B6" s="690"/>
      <c r="C6" s="690"/>
      <c r="D6" s="690"/>
      <c r="E6" s="690"/>
      <c r="F6" s="690"/>
    </row>
    <row r="7" spans="1:16" ht="24.95" customHeight="1" x14ac:dyDescent="0.4">
      <c r="F7" s="675" t="s">
        <v>296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39.950000000000003" customHeight="1" thickBot="1" x14ac:dyDescent="0.35">
      <c r="A9" s="35"/>
      <c r="B9" s="35"/>
      <c r="C9" s="35"/>
      <c r="D9" s="677">
        <v>4</v>
      </c>
      <c r="E9" s="677"/>
      <c r="G9" s="27"/>
      <c r="H9" s="27"/>
    </row>
    <row r="10" spans="1:16" ht="37.5" customHeight="1" x14ac:dyDescent="0.25">
      <c r="A10" s="125" t="s">
        <v>0</v>
      </c>
      <c r="B10" s="140" t="s">
        <v>2</v>
      </c>
      <c r="C10" s="692" t="s">
        <v>18</v>
      </c>
      <c r="D10" s="695" t="s">
        <v>19</v>
      </c>
      <c r="E10" s="696"/>
      <c r="F10" s="697"/>
      <c r="G10" s="692" t="s">
        <v>21</v>
      </c>
      <c r="H10" s="692" t="s">
        <v>102</v>
      </c>
      <c r="I10" s="692" t="s">
        <v>23</v>
      </c>
      <c r="J10" s="44"/>
      <c r="K10" s="44"/>
      <c r="L10" s="44"/>
      <c r="M10" s="38"/>
      <c r="N10" s="44"/>
      <c r="O10" s="44"/>
      <c r="P10" s="44"/>
    </row>
    <row r="11" spans="1:16" ht="50.25" customHeight="1" thickBot="1" x14ac:dyDescent="0.3">
      <c r="A11" s="130" t="s">
        <v>1</v>
      </c>
      <c r="B11" s="141" t="s">
        <v>3</v>
      </c>
      <c r="C11" s="693"/>
      <c r="D11" s="698"/>
      <c r="E11" s="699"/>
      <c r="F11" s="700"/>
      <c r="G11" s="702"/>
      <c r="H11" s="702"/>
      <c r="I11" s="702"/>
      <c r="J11" s="44"/>
      <c r="K11" s="44"/>
      <c r="L11" s="44"/>
      <c r="M11" s="44"/>
      <c r="N11" s="44"/>
      <c r="O11" s="44"/>
      <c r="P11" s="44"/>
    </row>
    <row r="12" spans="1:16" ht="28.5" thickBot="1" x14ac:dyDescent="0.3">
      <c r="A12" s="119"/>
      <c r="B12" s="142"/>
      <c r="C12" s="694"/>
      <c r="D12" s="143" t="s">
        <v>4</v>
      </c>
      <c r="E12" s="143" t="s">
        <v>5</v>
      </c>
      <c r="F12" s="143" t="s">
        <v>6</v>
      </c>
      <c r="G12" s="144"/>
      <c r="H12" s="144"/>
      <c r="I12" s="145"/>
      <c r="J12" s="28"/>
      <c r="K12" s="28"/>
      <c r="L12" s="28"/>
      <c r="M12" s="28"/>
      <c r="N12" s="28"/>
      <c r="O12" s="28"/>
      <c r="P12" s="28"/>
    </row>
    <row r="13" spans="1:16" ht="22.5" customHeight="1" thickBot="1" x14ac:dyDescent="0.3">
      <c r="A13" s="13"/>
      <c r="B13" s="49" t="s">
        <v>106</v>
      </c>
      <c r="C13" s="13"/>
      <c r="D13" s="13"/>
      <c r="E13" s="13"/>
      <c r="F13" s="13"/>
      <c r="G13" s="46"/>
      <c r="H13" s="46"/>
      <c r="I13" s="20"/>
      <c r="J13" s="28"/>
      <c r="K13" s="28"/>
      <c r="L13" s="28"/>
      <c r="M13" s="28"/>
      <c r="N13" s="28"/>
      <c r="O13" s="28"/>
      <c r="P13" s="28"/>
    </row>
    <row r="14" spans="1:16" ht="36" customHeight="1" thickBot="1" x14ac:dyDescent="0.3">
      <c r="A14" s="131">
        <v>1</v>
      </c>
      <c r="B14" s="194" t="s">
        <v>82</v>
      </c>
      <c r="C14" s="195" t="s">
        <v>161</v>
      </c>
      <c r="D14" s="36">
        <v>9.6</v>
      </c>
      <c r="E14" s="36">
        <v>9.4</v>
      </c>
      <c r="F14" s="36">
        <v>15.6</v>
      </c>
      <c r="G14" s="26">
        <f>(D14*4)+(E14*9)+(F14*4)</f>
        <v>185.4</v>
      </c>
      <c r="H14" s="26">
        <v>0</v>
      </c>
      <c r="I14" s="137">
        <v>21.72</v>
      </c>
      <c r="J14" s="28"/>
      <c r="K14" s="28"/>
      <c r="L14" s="28"/>
      <c r="M14" s="28"/>
      <c r="N14" s="28"/>
      <c r="O14" s="28"/>
      <c r="P14" s="28"/>
    </row>
    <row r="15" spans="1:16" ht="36" customHeight="1" thickBot="1" x14ac:dyDescent="0.3">
      <c r="A15" s="146">
        <v>302</v>
      </c>
      <c r="B15" s="196" t="s">
        <v>179</v>
      </c>
      <c r="C15" s="197" t="s">
        <v>124</v>
      </c>
      <c r="D15" s="24">
        <v>5.8</v>
      </c>
      <c r="E15" s="24">
        <v>7.09</v>
      </c>
      <c r="F15" s="24">
        <v>22.6</v>
      </c>
      <c r="G15" s="26">
        <f>(D15*4)+(E15*9)+(F15*4)</f>
        <v>177.41000000000003</v>
      </c>
      <c r="H15" s="26">
        <v>0</v>
      </c>
      <c r="I15" s="148">
        <v>25.58</v>
      </c>
      <c r="J15" s="28"/>
      <c r="K15" s="28"/>
      <c r="L15" s="28"/>
      <c r="M15" s="28"/>
      <c r="N15" s="28"/>
      <c r="O15" s="28"/>
      <c r="P15" s="28"/>
    </row>
    <row r="16" spans="1:16" ht="39" customHeight="1" thickBot="1" x14ac:dyDescent="0.3">
      <c r="A16" s="131" t="s">
        <v>137</v>
      </c>
      <c r="B16" s="196" t="s">
        <v>12</v>
      </c>
      <c r="C16" s="197">
        <v>200</v>
      </c>
      <c r="D16" s="24">
        <v>1.4</v>
      </c>
      <c r="E16" s="24">
        <v>1.6</v>
      </c>
      <c r="F16" s="24">
        <v>16.399999999999999</v>
      </c>
      <c r="G16" s="26">
        <f>(D16*4)+(E16*9)+(F16*4)</f>
        <v>85.6</v>
      </c>
      <c r="H16" s="26">
        <v>0</v>
      </c>
      <c r="I16" s="148">
        <v>1.93</v>
      </c>
      <c r="J16" s="37"/>
      <c r="K16" s="37"/>
      <c r="L16" s="43"/>
      <c r="M16" s="37"/>
      <c r="N16" s="37"/>
      <c r="O16" s="37"/>
      <c r="P16" s="37"/>
    </row>
    <row r="17" spans="1:17" ht="33.75" customHeight="1" x14ac:dyDescent="0.25">
      <c r="A17" s="167" t="s">
        <v>76</v>
      </c>
      <c r="B17" s="231" t="s">
        <v>36</v>
      </c>
      <c r="C17" s="462" t="s">
        <v>190</v>
      </c>
      <c r="D17" s="36">
        <v>1.8</v>
      </c>
      <c r="E17" s="36">
        <v>0.4</v>
      </c>
      <c r="F17" s="36">
        <v>15.2</v>
      </c>
      <c r="G17" s="26">
        <f>(D17+F17)*4+E17*9</f>
        <v>71.599999999999994</v>
      </c>
      <c r="H17" s="26">
        <v>0</v>
      </c>
      <c r="I17" s="228">
        <v>3.61</v>
      </c>
      <c r="J17" s="43">
        <f>I17/C17*1000</f>
        <v>62.673611111111107</v>
      </c>
      <c r="K17" s="37"/>
      <c r="L17" s="37"/>
      <c r="M17" s="37"/>
      <c r="N17" s="37"/>
      <c r="O17" s="37"/>
      <c r="P17" s="37"/>
    </row>
    <row r="18" spans="1:17" ht="33.75" customHeight="1" x14ac:dyDescent="0.25">
      <c r="A18" s="302" t="s">
        <v>76</v>
      </c>
      <c r="B18" s="571" t="s">
        <v>111</v>
      </c>
      <c r="C18" s="572" t="s">
        <v>77</v>
      </c>
      <c r="D18" s="332">
        <v>1</v>
      </c>
      <c r="E18" s="332">
        <v>0</v>
      </c>
      <c r="F18" s="332">
        <v>25.4</v>
      </c>
      <c r="G18" s="177">
        <f>(D18*4)+(E18*9)+(F18*4)</f>
        <v>105.6</v>
      </c>
      <c r="H18" s="177">
        <v>0</v>
      </c>
      <c r="I18" s="334">
        <v>14.16</v>
      </c>
      <c r="J18" s="43"/>
      <c r="K18" s="37"/>
      <c r="L18" s="37"/>
      <c r="M18" s="37"/>
      <c r="N18" s="37"/>
      <c r="O18" s="37"/>
      <c r="P18" s="37"/>
    </row>
    <row r="19" spans="1:17" ht="6" customHeight="1" thickBot="1" x14ac:dyDescent="0.3">
      <c r="A19" s="146"/>
      <c r="B19" s="230"/>
      <c r="C19" s="168"/>
      <c r="D19" s="100"/>
      <c r="E19" s="100"/>
      <c r="F19" s="100"/>
      <c r="G19" s="296"/>
      <c r="H19" s="296"/>
      <c r="I19" s="233"/>
      <c r="J19" s="37"/>
      <c r="K19" s="37"/>
      <c r="L19" s="37"/>
      <c r="M19" s="37"/>
      <c r="N19" s="37"/>
      <c r="O19" s="37"/>
      <c r="P19" s="37"/>
    </row>
    <row r="20" spans="1:17" ht="33.75" customHeight="1" thickTop="1" thickBot="1" x14ac:dyDescent="0.3">
      <c r="A20" s="433"/>
      <c r="B20" s="434" t="s">
        <v>8</v>
      </c>
      <c r="C20" s="433"/>
      <c r="D20" s="433">
        <f t="shared" ref="D20:I20" si="0">SUM(D14:D19)</f>
        <v>19.599999999999998</v>
      </c>
      <c r="E20" s="433">
        <f t="shared" si="0"/>
        <v>18.490000000000002</v>
      </c>
      <c r="F20" s="433">
        <f t="shared" si="0"/>
        <v>95.199999999999989</v>
      </c>
      <c r="G20" s="433">
        <f t="shared" si="0"/>
        <v>625.61000000000013</v>
      </c>
      <c r="H20" s="433">
        <f t="shared" si="0"/>
        <v>0</v>
      </c>
      <c r="I20" s="424">
        <f t="shared" si="0"/>
        <v>67</v>
      </c>
      <c r="J20" s="28"/>
      <c r="K20" s="28"/>
      <c r="L20" s="28"/>
      <c r="M20" s="28"/>
      <c r="N20" s="28"/>
      <c r="O20" s="28"/>
      <c r="P20" s="28"/>
    </row>
    <row r="21" spans="1:17" ht="26.25" customHeight="1" thickTop="1" thickBot="1" x14ac:dyDescent="0.3">
      <c r="A21" s="18"/>
      <c r="B21" s="441" t="s">
        <v>107</v>
      </c>
      <c r="C21" s="17"/>
      <c r="D21" s="17"/>
      <c r="E21" s="17"/>
      <c r="F21" s="17"/>
      <c r="G21" s="75"/>
      <c r="H21" s="294"/>
      <c r="I21" s="165"/>
      <c r="J21" s="28"/>
      <c r="K21" s="28"/>
      <c r="L21" s="28"/>
      <c r="M21" s="28"/>
      <c r="N21" s="28"/>
      <c r="O21" s="28"/>
      <c r="P21" s="28"/>
    </row>
    <row r="22" spans="1:17" ht="39" customHeight="1" thickBot="1" x14ac:dyDescent="0.3">
      <c r="A22" s="131">
        <v>1</v>
      </c>
      <c r="B22" s="194" t="s">
        <v>82</v>
      </c>
      <c r="C22" s="195" t="s">
        <v>161</v>
      </c>
      <c r="D22" s="36">
        <v>9.6</v>
      </c>
      <c r="E22" s="36">
        <v>9.4</v>
      </c>
      <c r="F22" s="36">
        <v>15.6</v>
      </c>
      <c r="G22" s="26">
        <f>(D22*4)+(E22*9)+(F22*4)</f>
        <v>185.4</v>
      </c>
      <c r="H22" s="26">
        <v>0</v>
      </c>
      <c r="I22" s="137">
        <v>21.72</v>
      </c>
      <c r="J22" s="28"/>
      <c r="K22" s="28"/>
      <c r="L22" s="28"/>
      <c r="M22" s="28"/>
      <c r="N22" s="28"/>
      <c r="O22" s="28"/>
      <c r="P22" s="28"/>
    </row>
    <row r="23" spans="1:17" ht="35.25" customHeight="1" thickBot="1" x14ac:dyDescent="0.3">
      <c r="A23" s="146">
        <v>302</v>
      </c>
      <c r="B23" s="196" t="s">
        <v>179</v>
      </c>
      <c r="C23" s="197" t="s">
        <v>180</v>
      </c>
      <c r="D23" s="24">
        <v>5.8</v>
      </c>
      <c r="E23" s="24">
        <v>7.09</v>
      </c>
      <c r="F23" s="24">
        <v>22.6</v>
      </c>
      <c r="G23" s="26">
        <f>(D23*4)+(E23*9)+(F23*4)</f>
        <v>177.41000000000003</v>
      </c>
      <c r="H23" s="26">
        <v>0</v>
      </c>
      <c r="I23" s="148">
        <v>38.130000000000003</v>
      </c>
      <c r="J23" s="28"/>
      <c r="K23" s="28"/>
      <c r="L23" s="28"/>
      <c r="M23" s="28"/>
      <c r="N23" s="28"/>
      <c r="O23" s="28"/>
      <c r="P23" s="28"/>
    </row>
    <row r="24" spans="1:17" ht="37.5" customHeight="1" thickBot="1" x14ac:dyDescent="0.3">
      <c r="A24" s="131" t="s">
        <v>137</v>
      </c>
      <c r="B24" s="196" t="s">
        <v>12</v>
      </c>
      <c r="C24" s="197">
        <v>200</v>
      </c>
      <c r="D24" s="24">
        <v>1.4</v>
      </c>
      <c r="E24" s="24">
        <v>1.6</v>
      </c>
      <c r="F24" s="24">
        <v>16.399999999999999</v>
      </c>
      <c r="G24" s="26">
        <f>(D24*4)+(E24*9)+(F24*4)</f>
        <v>85.6</v>
      </c>
      <c r="H24" s="26">
        <v>0</v>
      </c>
      <c r="I24" s="148">
        <v>1.93</v>
      </c>
      <c r="J24" s="43"/>
      <c r="K24" s="28"/>
      <c r="L24" s="28"/>
      <c r="M24" s="28"/>
      <c r="N24" s="28"/>
      <c r="O24" s="28"/>
      <c r="P24" s="28"/>
    </row>
    <row r="25" spans="1:17" ht="37.5" customHeight="1" x14ac:dyDescent="0.25">
      <c r="A25" s="167" t="s">
        <v>76</v>
      </c>
      <c r="B25" s="231" t="s">
        <v>36</v>
      </c>
      <c r="C25" s="462" t="s">
        <v>191</v>
      </c>
      <c r="D25" s="36">
        <v>1.8</v>
      </c>
      <c r="E25" s="36">
        <v>0.4</v>
      </c>
      <c r="F25" s="36">
        <v>15.2</v>
      </c>
      <c r="G25" s="26">
        <f>(D25+F25)*4+E25*9</f>
        <v>71.599999999999994</v>
      </c>
      <c r="H25" s="26">
        <v>0</v>
      </c>
      <c r="I25" s="175">
        <v>2.06</v>
      </c>
      <c r="J25" s="43">
        <f>I25/C25*1000</f>
        <v>62.613981762917938</v>
      </c>
      <c r="K25" s="28"/>
      <c r="L25" s="28"/>
      <c r="M25" s="28"/>
      <c r="N25" s="28"/>
      <c r="O25" s="28"/>
      <c r="P25" s="28"/>
    </row>
    <row r="26" spans="1:17" ht="35.1" customHeight="1" thickBot="1" x14ac:dyDescent="0.3">
      <c r="A26" s="302" t="s">
        <v>76</v>
      </c>
      <c r="B26" s="571" t="s">
        <v>111</v>
      </c>
      <c r="C26" s="572" t="s">
        <v>77</v>
      </c>
      <c r="D26" s="332">
        <v>1</v>
      </c>
      <c r="E26" s="332">
        <v>0</v>
      </c>
      <c r="F26" s="332">
        <v>25.4</v>
      </c>
      <c r="G26" s="177">
        <f>(D26*4)+(E26*9)+(F26*4)</f>
        <v>105.6</v>
      </c>
      <c r="H26" s="177">
        <v>0</v>
      </c>
      <c r="I26" s="334">
        <v>14.16</v>
      </c>
      <c r="J26" s="43" t="e">
        <f>I26/C26*1000</f>
        <v>#VALUE!</v>
      </c>
      <c r="K26" s="28"/>
      <c r="L26" s="28"/>
      <c r="M26" s="28"/>
      <c r="N26" s="28"/>
      <c r="O26" s="28"/>
      <c r="P26" s="28"/>
    </row>
    <row r="27" spans="1:17" ht="35.1" customHeight="1" thickTop="1" thickBot="1" x14ac:dyDescent="0.3">
      <c r="A27" s="458"/>
      <c r="B27" s="459" t="s">
        <v>8</v>
      </c>
      <c r="C27" s="460"/>
      <c r="D27" s="458">
        <f t="shared" ref="D27:I27" si="1">SUM(D22:D26)</f>
        <v>19.599999999999998</v>
      </c>
      <c r="E27" s="458">
        <f t="shared" si="1"/>
        <v>18.490000000000002</v>
      </c>
      <c r="F27" s="458">
        <f t="shared" si="1"/>
        <v>95.199999999999989</v>
      </c>
      <c r="G27" s="461">
        <f t="shared" si="1"/>
        <v>625.61000000000013</v>
      </c>
      <c r="H27" s="461">
        <f t="shared" si="1"/>
        <v>0</v>
      </c>
      <c r="I27" s="436">
        <f t="shared" si="1"/>
        <v>78</v>
      </c>
      <c r="J27" s="28"/>
      <c r="K27" s="28"/>
      <c r="L27" s="28"/>
      <c r="M27" s="28"/>
      <c r="N27" s="28"/>
      <c r="O27" s="28"/>
      <c r="P27" s="28"/>
    </row>
    <row r="28" spans="1:17" ht="29.25" customHeight="1" thickTop="1" thickBot="1" x14ac:dyDescent="0.3">
      <c r="A28" s="15"/>
      <c r="B28" s="96" t="s">
        <v>30</v>
      </c>
      <c r="C28" s="18"/>
      <c r="D28" s="18"/>
      <c r="E28" s="18"/>
      <c r="F28" s="18"/>
      <c r="G28" s="192"/>
      <c r="H28" s="18"/>
      <c r="I28" s="151"/>
      <c r="J28" s="28"/>
      <c r="K28" s="28"/>
      <c r="L28" s="28"/>
      <c r="M28" s="28"/>
      <c r="N28" s="28"/>
      <c r="O28" s="28"/>
      <c r="P28" s="28"/>
      <c r="Q28" s="27"/>
    </row>
    <row r="29" spans="1:17" ht="42.75" customHeight="1" thickBot="1" x14ac:dyDescent="0.3">
      <c r="A29" s="269" t="s">
        <v>101</v>
      </c>
      <c r="B29" s="194" t="s">
        <v>121</v>
      </c>
      <c r="C29" s="195">
        <v>60</v>
      </c>
      <c r="D29" s="36">
        <v>0.6</v>
      </c>
      <c r="E29" s="36">
        <v>4.3</v>
      </c>
      <c r="F29" s="36">
        <v>2</v>
      </c>
      <c r="G29" s="26">
        <f>(D29*4)+(E29*9)+(F29*4)</f>
        <v>49.099999999999994</v>
      </c>
      <c r="H29" s="26">
        <v>0</v>
      </c>
      <c r="I29" s="148">
        <v>13.2</v>
      </c>
      <c r="J29" s="37"/>
      <c r="K29" s="37"/>
      <c r="L29" s="37"/>
      <c r="M29" s="37"/>
      <c r="N29" s="37"/>
      <c r="O29" s="37"/>
      <c r="P29" s="37"/>
      <c r="Q29" s="27"/>
    </row>
    <row r="30" spans="1:17" ht="33.75" customHeight="1" thickBot="1" x14ac:dyDescent="0.3">
      <c r="A30" s="191">
        <v>133</v>
      </c>
      <c r="B30" s="212" t="s">
        <v>138</v>
      </c>
      <c r="C30" s="174" t="s">
        <v>192</v>
      </c>
      <c r="D30" s="36">
        <v>2.5</v>
      </c>
      <c r="E30" s="36">
        <v>3.1</v>
      </c>
      <c r="F30" s="36">
        <v>17.2</v>
      </c>
      <c r="G30" s="54">
        <f>(D30*4)+(E30*9)+(F30*4)</f>
        <v>106.7</v>
      </c>
      <c r="H30" s="54">
        <v>0</v>
      </c>
      <c r="I30" s="148">
        <v>23.22</v>
      </c>
      <c r="J30" s="37"/>
      <c r="K30" s="37"/>
      <c r="L30" s="37"/>
      <c r="M30" s="37"/>
      <c r="N30" s="37"/>
      <c r="O30" s="37"/>
      <c r="P30" s="37"/>
    </row>
    <row r="31" spans="1:17" ht="41.25" customHeight="1" thickBot="1" x14ac:dyDescent="0.3">
      <c r="A31" s="131" t="s">
        <v>139</v>
      </c>
      <c r="B31" s="196" t="s">
        <v>140</v>
      </c>
      <c r="C31" s="197">
        <v>150</v>
      </c>
      <c r="D31" s="24">
        <v>15.1</v>
      </c>
      <c r="E31" s="24">
        <v>13.8</v>
      </c>
      <c r="F31" s="24">
        <v>16.399999999999999</v>
      </c>
      <c r="G31" s="54">
        <f>(D31*4)+(E31*9)+(F31*4)</f>
        <v>250.2</v>
      </c>
      <c r="H31" s="63">
        <v>0</v>
      </c>
      <c r="I31" s="148">
        <v>46.06</v>
      </c>
      <c r="J31" s="37"/>
      <c r="K31" s="37"/>
      <c r="L31" s="37"/>
      <c r="M31" s="37"/>
      <c r="N31" s="37"/>
      <c r="O31" s="37"/>
      <c r="P31" s="37"/>
    </row>
    <row r="32" spans="1:17" ht="43.5" customHeight="1" thickBot="1" x14ac:dyDescent="0.3">
      <c r="A32" s="131" t="s">
        <v>25</v>
      </c>
      <c r="B32" s="196" t="s">
        <v>157</v>
      </c>
      <c r="C32" s="197">
        <v>200</v>
      </c>
      <c r="D32" s="24">
        <v>0</v>
      </c>
      <c r="E32" s="24">
        <v>0</v>
      </c>
      <c r="F32" s="24">
        <v>24</v>
      </c>
      <c r="G32" s="26">
        <v>96</v>
      </c>
      <c r="H32" s="26">
        <v>60</v>
      </c>
      <c r="I32" s="148">
        <v>10.8</v>
      </c>
      <c r="J32" s="37"/>
      <c r="K32" s="37"/>
      <c r="L32" s="37"/>
      <c r="M32" s="37"/>
      <c r="N32" s="37"/>
      <c r="O32" s="37"/>
      <c r="P32" s="37"/>
    </row>
    <row r="33" spans="1:16" ht="39" customHeight="1" thickBot="1" x14ac:dyDescent="0.3">
      <c r="A33" s="131" t="s">
        <v>76</v>
      </c>
      <c r="B33" s="216" t="s">
        <v>36</v>
      </c>
      <c r="C33" s="217">
        <v>24.9</v>
      </c>
      <c r="D33" s="24">
        <v>2.16</v>
      </c>
      <c r="E33" s="24">
        <v>0.3</v>
      </c>
      <c r="F33" s="24">
        <v>13.4</v>
      </c>
      <c r="G33" s="26">
        <f>(D33*4)+(E33*9)+(F33*4)</f>
        <v>64.94</v>
      </c>
      <c r="H33" s="26">
        <v>0</v>
      </c>
      <c r="I33" s="137">
        <v>1.56</v>
      </c>
      <c r="J33" s="43">
        <f>I33/C33*1000</f>
        <v>62.650602409638559</v>
      </c>
      <c r="K33" s="37"/>
      <c r="L33" s="37"/>
      <c r="M33" s="37"/>
      <c r="N33" s="37"/>
      <c r="O33" s="37"/>
      <c r="P33" s="37"/>
    </row>
    <row r="34" spans="1:16" ht="31.5" customHeight="1" thickBot="1" x14ac:dyDescent="0.3">
      <c r="A34" s="131" t="s">
        <v>125</v>
      </c>
      <c r="B34" s="205" t="s">
        <v>13</v>
      </c>
      <c r="C34" s="218" t="s">
        <v>213</v>
      </c>
      <c r="D34" s="24">
        <v>2.16</v>
      </c>
      <c r="E34" s="24">
        <v>0.3</v>
      </c>
      <c r="F34" s="24">
        <v>13.4</v>
      </c>
      <c r="G34" s="26">
        <f>(D34*4)+(E34*9)+(F34*4)</f>
        <v>64.94</v>
      </c>
      <c r="H34" s="26">
        <v>0</v>
      </c>
      <c r="I34" s="148">
        <v>1.1599999999999999</v>
      </c>
      <c r="J34" s="43">
        <f>I34/C34*1000</f>
        <v>62.702702702702702</v>
      </c>
      <c r="K34" s="28"/>
      <c r="L34" s="28"/>
      <c r="M34" s="28"/>
      <c r="N34" s="28"/>
      <c r="O34" s="28"/>
      <c r="P34" s="28"/>
    </row>
    <row r="35" spans="1:16" ht="33.75" hidden="1" customHeight="1" thickBot="1" x14ac:dyDescent="0.3">
      <c r="A35" s="146"/>
      <c r="B35" s="231"/>
      <c r="C35" s="462"/>
      <c r="D35" s="100"/>
      <c r="E35" s="100"/>
      <c r="F35" s="100"/>
      <c r="G35" s="26"/>
      <c r="H35" s="26"/>
      <c r="I35" s="228"/>
      <c r="J35" s="43" t="e">
        <f>I35/C35*1000</f>
        <v>#DIV/0!</v>
      </c>
      <c r="K35" s="28"/>
      <c r="L35" s="28"/>
      <c r="M35" s="28"/>
      <c r="N35" s="28"/>
      <c r="O35" s="28"/>
      <c r="P35" s="28"/>
    </row>
    <row r="36" spans="1:16" ht="33" customHeight="1" thickTop="1" thickBot="1" x14ac:dyDescent="0.3">
      <c r="A36" s="458"/>
      <c r="B36" s="459" t="s">
        <v>8</v>
      </c>
      <c r="C36" s="419"/>
      <c r="D36" s="419">
        <f>SUM(D29:D35)</f>
        <v>22.52</v>
      </c>
      <c r="E36" s="419">
        <f>SUM(E29:E35)</f>
        <v>21.800000000000004</v>
      </c>
      <c r="F36" s="419">
        <f>SUM(F29:F35)</f>
        <v>86.4</v>
      </c>
      <c r="G36" s="419">
        <f>SUM(G29:G34)</f>
        <v>631.88000000000011</v>
      </c>
      <c r="H36" s="419">
        <f>SUM(H29:H35)</f>
        <v>60</v>
      </c>
      <c r="I36" s="421">
        <f>SUM(I29:I35)</f>
        <v>96</v>
      </c>
      <c r="J36" s="37"/>
      <c r="K36" s="37"/>
      <c r="L36" s="37"/>
      <c r="M36" s="37"/>
      <c r="N36" s="37"/>
      <c r="O36" s="37"/>
      <c r="P36" s="37"/>
    </row>
    <row r="37" spans="1:16" ht="33.75" hidden="1" customHeight="1" thickBot="1" x14ac:dyDescent="0.3">
      <c r="A37" s="18"/>
      <c r="B37" s="73" t="s">
        <v>10</v>
      </c>
      <c r="C37" s="17"/>
      <c r="D37" s="17">
        <f>D20+D36</f>
        <v>42.12</v>
      </c>
      <c r="E37" s="17">
        <f>E20+E36</f>
        <v>40.290000000000006</v>
      </c>
      <c r="F37" s="17">
        <f>F20+F36</f>
        <v>181.6</v>
      </c>
      <c r="G37" s="75">
        <f>G20+G36</f>
        <v>1257.4900000000002</v>
      </c>
      <c r="H37" s="78"/>
      <c r="I37" s="156"/>
      <c r="J37" s="28"/>
      <c r="K37" s="37"/>
      <c r="L37" s="37"/>
      <c r="M37" s="37"/>
      <c r="N37" s="37"/>
      <c r="O37" s="28"/>
      <c r="P37" s="28"/>
    </row>
    <row r="38" spans="1:16" ht="24.75" customHeight="1" thickTop="1" thickBot="1" x14ac:dyDescent="0.3">
      <c r="A38" s="15"/>
      <c r="B38" s="96" t="s">
        <v>31</v>
      </c>
      <c r="C38" s="15"/>
      <c r="D38" s="15"/>
      <c r="E38" s="15"/>
      <c r="F38" s="15"/>
      <c r="G38" s="83"/>
      <c r="H38" s="83"/>
      <c r="I38" s="155"/>
      <c r="J38" s="28"/>
      <c r="K38" s="37"/>
      <c r="L38" s="37"/>
      <c r="M38" s="37"/>
      <c r="N38" s="37"/>
      <c r="O38" s="28"/>
      <c r="P38" s="28"/>
    </row>
    <row r="39" spans="1:16" ht="38.25" customHeight="1" thickBot="1" x14ac:dyDescent="0.3">
      <c r="A39" s="269" t="s">
        <v>101</v>
      </c>
      <c r="B39" s="194" t="s">
        <v>121</v>
      </c>
      <c r="C39" s="195">
        <v>60</v>
      </c>
      <c r="D39" s="36">
        <v>0.6</v>
      </c>
      <c r="E39" s="36">
        <v>4.3</v>
      </c>
      <c r="F39" s="36">
        <v>2</v>
      </c>
      <c r="G39" s="26">
        <f>(D39*4)+(E39*9)+(F39*4)</f>
        <v>49.099999999999994</v>
      </c>
      <c r="H39" s="26">
        <v>0</v>
      </c>
      <c r="I39" s="148">
        <v>13.2</v>
      </c>
      <c r="J39" s="37"/>
      <c r="K39" s="37"/>
      <c r="L39" s="37"/>
      <c r="M39" s="37"/>
      <c r="N39" s="37"/>
      <c r="O39" s="37"/>
      <c r="P39" s="37"/>
    </row>
    <row r="40" spans="1:16" ht="48" customHeight="1" thickBot="1" x14ac:dyDescent="0.3">
      <c r="A40" s="191">
        <v>133</v>
      </c>
      <c r="B40" s="212" t="s">
        <v>138</v>
      </c>
      <c r="C40" s="174" t="s">
        <v>126</v>
      </c>
      <c r="D40" s="36">
        <v>2.5</v>
      </c>
      <c r="E40" s="36">
        <v>3.1</v>
      </c>
      <c r="F40" s="36">
        <v>17.2</v>
      </c>
      <c r="G40" s="54">
        <f>(D40*4)+(E40*9)+(F40*4)</f>
        <v>106.7</v>
      </c>
      <c r="H40" s="54">
        <v>0</v>
      </c>
      <c r="I40" s="148">
        <v>25.3</v>
      </c>
      <c r="J40" s="37"/>
      <c r="K40" s="37"/>
      <c r="L40" s="37"/>
      <c r="M40" s="37"/>
      <c r="N40" s="37"/>
      <c r="O40" s="37"/>
      <c r="P40" s="37"/>
    </row>
    <row r="41" spans="1:16" ht="39" customHeight="1" thickBot="1" x14ac:dyDescent="0.3">
      <c r="A41" s="131" t="s">
        <v>139</v>
      </c>
      <c r="B41" s="196" t="s">
        <v>140</v>
      </c>
      <c r="C41" s="197">
        <v>200</v>
      </c>
      <c r="D41" s="24">
        <v>18.8</v>
      </c>
      <c r="E41" s="24">
        <v>17.2</v>
      </c>
      <c r="F41" s="24">
        <v>20.5</v>
      </c>
      <c r="G41" s="54">
        <f>(D41*4)+(E41*9)+(F41*4)</f>
        <v>312</v>
      </c>
      <c r="H41" s="63">
        <v>0</v>
      </c>
      <c r="I41" s="148">
        <v>61.45</v>
      </c>
      <c r="J41" s="37"/>
      <c r="K41" s="37"/>
      <c r="L41" s="37"/>
      <c r="M41" s="37"/>
      <c r="N41" s="37"/>
      <c r="O41" s="37"/>
      <c r="P41" s="37"/>
    </row>
    <row r="42" spans="1:16" ht="41.25" customHeight="1" thickBot="1" x14ac:dyDescent="0.3">
      <c r="A42" s="131" t="s">
        <v>25</v>
      </c>
      <c r="B42" s="196" t="s">
        <v>157</v>
      </c>
      <c r="C42" s="197">
        <v>200</v>
      </c>
      <c r="D42" s="24">
        <v>0</v>
      </c>
      <c r="E42" s="24">
        <v>0</v>
      </c>
      <c r="F42" s="24">
        <v>24</v>
      </c>
      <c r="G42" s="26">
        <v>96</v>
      </c>
      <c r="H42" s="26">
        <v>60</v>
      </c>
      <c r="I42" s="148">
        <v>10.8</v>
      </c>
      <c r="J42" s="37"/>
      <c r="K42" s="37"/>
      <c r="L42" s="37"/>
      <c r="M42" s="37"/>
      <c r="N42" s="37"/>
      <c r="O42" s="37"/>
      <c r="P42" s="37"/>
    </row>
    <row r="43" spans="1:16" ht="42.75" customHeight="1" thickBot="1" x14ac:dyDescent="0.3">
      <c r="A43" s="131" t="s">
        <v>76</v>
      </c>
      <c r="B43" s="205" t="s">
        <v>36</v>
      </c>
      <c r="C43" s="218" t="s">
        <v>249</v>
      </c>
      <c r="D43" s="24">
        <v>1.8</v>
      </c>
      <c r="E43" s="24">
        <v>0.4</v>
      </c>
      <c r="F43" s="24">
        <v>15.2</v>
      </c>
      <c r="G43" s="54">
        <f>(D43+F43)*4+E43*9</f>
        <v>71.599999999999994</v>
      </c>
      <c r="H43" s="54">
        <v>0</v>
      </c>
      <c r="I43" s="137">
        <v>2.33</v>
      </c>
      <c r="J43" s="43">
        <f>I43/C43*1000</f>
        <v>62.634408602150543</v>
      </c>
      <c r="K43" s="37"/>
      <c r="L43" s="37"/>
      <c r="M43" s="37"/>
      <c r="N43" s="37"/>
      <c r="O43" s="37"/>
      <c r="P43" s="37"/>
    </row>
    <row r="44" spans="1:16" ht="38.25" customHeight="1" thickBot="1" x14ac:dyDescent="0.3">
      <c r="A44" s="131" t="s">
        <v>125</v>
      </c>
      <c r="B44" s="205" t="s">
        <v>13</v>
      </c>
      <c r="C44" s="218" t="s">
        <v>294</v>
      </c>
      <c r="D44" s="24">
        <v>2.16</v>
      </c>
      <c r="E44" s="24">
        <v>0.3</v>
      </c>
      <c r="F44" s="24">
        <v>13.4</v>
      </c>
      <c r="G44" s="26">
        <f>(D44*4)+(E44*9)+(F44*4)</f>
        <v>64.94</v>
      </c>
      <c r="H44" s="26">
        <v>0</v>
      </c>
      <c r="I44" s="137">
        <v>1.92</v>
      </c>
      <c r="J44" s="43">
        <f>I44/C44*1000</f>
        <v>62.642740619902121</v>
      </c>
      <c r="K44" s="37"/>
      <c r="L44" s="37"/>
      <c r="M44" s="37"/>
      <c r="N44" s="37"/>
      <c r="O44" s="37"/>
      <c r="P44" s="37"/>
    </row>
    <row r="45" spans="1:16" ht="15" customHeight="1" thickBot="1" x14ac:dyDescent="0.3">
      <c r="A45" s="131"/>
      <c r="B45" s="136"/>
      <c r="C45" s="218"/>
      <c r="D45" s="25"/>
      <c r="E45" s="25"/>
      <c r="F45" s="25"/>
      <c r="G45" s="54"/>
      <c r="H45" s="26"/>
      <c r="I45" s="137"/>
      <c r="J45" s="43" t="e">
        <f>I45/C45*1000</f>
        <v>#DIV/0!</v>
      </c>
      <c r="K45" s="37"/>
      <c r="L45" s="37"/>
      <c r="M45" s="37"/>
      <c r="N45" s="28"/>
      <c r="O45" s="37"/>
      <c r="P45" s="28"/>
    </row>
    <row r="46" spans="1:16" ht="3.75" customHeight="1" thickBot="1" x14ac:dyDescent="0.3">
      <c r="A46" s="4"/>
      <c r="B46" s="463"/>
      <c r="C46" s="168"/>
      <c r="D46" s="5"/>
      <c r="E46" s="5"/>
      <c r="F46" s="5"/>
      <c r="G46" s="41"/>
      <c r="H46" s="41"/>
      <c r="I46" s="235"/>
      <c r="J46" s="28"/>
      <c r="K46" s="37"/>
      <c r="L46" s="37"/>
      <c r="M46" s="37"/>
      <c r="N46" s="28"/>
      <c r="O46" s="37"/>
      <c r="P46" s="28"/>
    </row>
    <row r="47" spans="1:16" ht="33.75" customHeight="1" thickTop="1" thickBot="1" x14ac:dyDescent="0.3">
      <c r="A47" s="433"/>
      <c r="B47" s="434" t="s">
        <v>8</v>
      </c>
      <c r="C47" s="433"/>
      <c r="D47" s="445">
        <f t="shared" ref="D47:I47" si="2">SUM(D39:D46)</f>
        <v>25.860000000000003</v>
      </c>
      <c r="E47" s="445">
        <f t="shared" si="2"/>
        <v>25.3</v>
      </c>
      <c r="F47" s="445">
        <f t="shared" si="2"/>
        <v>92.300000000000011</v>
      </c>
      <c r="G47" s="446">
        <f t="shared" si="2"/>
        <v>700.33999999999992</v>
      </c>
      <c r="H47" s="446">
        <f t="shared" si="2"/>
        <v>60</v>
      </c>
      <c r="I47" s="421">
        <f t="shared" si="2"/>
        <v>115</v>
      </c>
      <c r="J47" s="37"/>
      <c r="K47" s="37"/>
      <c r="L47" s="37"/>
      <c r="M47" s="37"/>
      <c r="N47" s="37"/>
      <c r="O47" s="37"/>
      <c r="P47" s="37"/>
    </row>
    <row r="48" spans="1:16" ht="38.25" customHeight="1" thickTop="1" thickBot="1" x14ac:dyDescent="0.3">
      <c r="A48" s="6"/>
      <c r="B48" s="59" t="s">
        <v>127</v>
      </c>
      <c r="C48" s="8"/>
      <c r="D48" s="8"/>
      <c r="E48" s="8"/>
      <c r="F48" s="8"/>
      <c r="G48" s="39"/>
      <c r="H48" s="236"/>
      <c r="I48" s="151"/>
    </row>
    <row r="49" spans="1:16" ht="7.5" customHeight="1" thickBot="1" x14ac:dyDescent="0.3">
      <c r="A49" s="131"/>
      <c r="B49" s="194"/>
      <c r="C49" s="195"/>
      <c r="D49" s="36"/>
      <c r="E49" s="36"/>
      <c r="F49" s="36"/>
      <c r="G49" s="26"/>
      <c r="H49" s="26"/>
      <c r="I49" s="137"/>
    </row>
    <row r="50" spans="1:16" ht="38.25" customHeight="1" thickBot="1" x14ac:dyDescent="0.3">
      <c r="A50" s="146">
        <v>302</v>
      </c>
      <c r="B50" s="196" t="s">
        <v>179</v>
      </c>
      <c r="C50" s="197" t="s">
        <v>181</v>
      </c>
      <c r="D50" s="24">
        <v>5.8</v>
      </c>
      <c r="E50" s="24">
        <v>7.09</v>
      </c>
      <c r="F50" s="24">
        <v>22.6</v>
      </c>
      <c r="G50" s="26">
        <f>(D50*4)+(E50*9)+(F50*4)</f>
        <v>177.41000000000003</v>
      </c>
      <c r="H50" s="26">
        <v>0</v>
      </c>
      <c r="I50" s="148">
        <v>23.76</v>
      </c>
    </row>
    <row r="51" spans="1:16" ht="31.5" customHeight="1" thickBot="1" x14ac:dyDescent="0.35">
      <c r="A51" s="131" t="s">
        <v>137</v>
      </c>
      <c r="B51" s="196" t="s">
        <v>12</v>
      </c>
      <c r="C51" s="197">
        <v>200</v>
      </c>
      <c r="D51" s="24">
        <v>1.4</v>
      </c>
      <c r="E51" s="24">
        <v>1.6</v>
      </c>
      <c r="F51" s="24">
        <v>16.399999999999999</v>
      </c>
      <c r="G51" s="26">
        <f>(D51*4)+(E51*9)+(F51*4)</f>
        <v>85.6</v>
      </c>
      <c r="H51" s="26">
        <v>0</v>
      </c>
      <c r="I51" s="148">
        <v>1.93</v>
      </c>
      <c r="J51" s="30"/>
      <c r="K51" s="29"/>
      <c r="L51" s="31"/>
      <c r="M51" s="31"/>
      <c r="N51" s="31"/>
      <c r="O51" s="31"/>
      <c r="P51" s="31"/>
    </row>
    <row r="52" spans="1:16" ht="33.75" customHeight="1" thickBot="1" x14ac:dyDescent="0.35">
      <c r="A52" s="302" t="s">
        <v>76</v>
      </c>
      <c r="B52" s="571" t="s">
        <v>111</v>
      </c>
      <c r="C52" s="572" t="s">
        <v>77</v>
      </c>
      <c r="D52" s="332">
        <v>1</v>
      </c>
      <c r="E52" s="332">
        <v>0</v>
      </c>
      <c r="F52" s="332">
        <v>25.4</v>
      </c>
      <c r="G52" s="177">
        <f>(D52*4)+(E52*9)+(F52*4)</f>
        <v>105.6</v>
      </c>
      <c r="H52" s="177">
        <v>0</v>
      </c>
      <c r="I52" s="334">
        <v>14.16</v>
      </c>
      <c r="J52" s="29"/>
      <c r="K52" s="29"/>
      <c r="L52" s="31"/>
      <c r="M52" s="31"/>
      <c r="N52" s="31"/>
      <c r="O52" s="31"/>
      <c r="P52" s="31"/>
    </row>
    <row r="53" spans="1:16" ht="33" customHeight="1" thickBot="1" x14ac:dyDescent="0.35">
      <c r="A53" s="131" t="s">
        <v>15</v>
      </c>
      <c r="B53" s="196" t="s">
        <v>36</v>
      </c>
      <c r="C53" s="197">
        <v>34.299999999999997</v>
      </c>
      <c r="D53" s="24">
        <v>0.9</v>
      </c>
      <c r="E53" s="24">
        <v>0.12</v>
      </c>
      <c r="F53" s="24">
        <v>5.7</v>
      </c>
      <c r="G53" s="112">
        <f>(D53*4)+(E53*9)+(F53*4)</f>
        <v>27.48</v>
      </c>
      <c r="H53" s="112">
        <v>0</v>
      </c>
      <c r="I53" s="161">
        <v>2.15</v>
      </c>
      <c r="J53" s="43">
        <f>I53/C53*1000</f>
        <v>62.682215743440238</v>
      </c>
      <c r="K53" s="29"/>
      <c r="L53" s="31"/>
      <c r="M53" s="31"/>
      <c r="N53" s="31"/>
      <c r="O53" s="31"/>
      <c r="P53" s="31"/>
    </row>
    <row r="54" spans="1:16" ht="36.75" hidden="1" customHeight="1" thickBot="1" x14ac:dyDescent="0.35">
      <c r="A54" s="163"/>
      <c r="B54" s="455"/>
      <c r="C54" s="227"/>
      <c r="D54" s="227"/>
      <c r="E54" s="227"/>
      <c r="F54" s="227"/>
      <c r="G54" s="63"/>
      <c r="H54" s="63"/>
      <c r="I54" s="240"/>
      <c r="J54" s="29"/>
      <c r="K54" s="29"/>
      <c r="L54" s="31"/>
      <c r="M54" s="31"/>
      <c r="N54" s="31"/>
      <c r="O54" s="31"/>
      <c r="P54" s="31"/>
    </row>
    <row r="55" spans="1:16" ht="33" customHeight="1" thickTop="1" thickBot="1" x14ac:dyDescent="0.35">
      <c r="A55" s="433"/>
      <c r="B55" s="434" t="s">
        <v>8</v>
      </c>
      <c r="C55" s="445"/>
      <c r="D55" s="433">
        <f>SUM(D49:D54)</f>
        <v>9.1</v>
      </c>
      <c r="E55" s="433">
        <f>SUM(E49:E54)</f>
        <v>8.8099999999999987</v>
      </c>
      <c r="F55" s="433">
        <f>SUM(F49:F54)</f>
        <v>70.100000000000009</v>
      </c>
      <c r="G55" s="435">
        <f>SUM(G49:G54)</f>
        <v>396.09000000000003</v>
      </c>
      <c r="H55" s="433">
        <f>SUM(H50:H54)</f>
        <v>0</v>
      </c>
      <c r="I55" s="436">
        <f>SUM(I49:I54)</f>
        <v>42</v>
      </c>
      <c r="J55" s="29"/>
      <c r="K55" s="29"/>
      <c r="L55" s="31"/>
      <c r="M55" s="31"/>
      <c r="N55" s="31"/>
      <c r="O55" s="31"/>
      <c r="P55" s="31"/>
    </row>
    <row r="56" spans="1:16" ht="34.5" hidden="1" customHeight="1" thickTop="1" thickBot="1" x14ac:dyDescent="0.35">
      <c r="A56" s="18"/>
      <c r="B56" s="73"/>
      <c r="C56" s="17"/>
      <c r="D56" s="17"/>
      <c r="E56" s="17"/>
      <c r="F56" s="17"/>
      <c r="G56" s="75"/>
      <c r="H56" s="75"/>
      <c r="I56" s="151"/>
      <c r="J56" s="29"/>
      <c r="K56" s="29"/>
      <c r="L56" s="31"/>
      <c r="M56" s="31"/>
      <c r="N56" s="31"/>
      <c r="O56" s="31"/>
      <c r="P56" s="31"/>
    </row>
    <row r="57" spans="1:16" ht="34.5" hidden="1" customHeight="1" thickBot="1" x14ac:dyDescent="0.35">
      <c r="A57" s="18"/>
      <c r="B57" s="73"/>
      <c r="C57" s="17"/>
      <c r="D57" s="17"/>
      <c r="E57" s="17"/>
      <c r="F57" s="17"/>
      <c r="G57" s="75"/>
      <c r="H57" s="75"/>
      <c r="I57" s="151"/>
      <c r="J57" s="29"/>
      <c r="K57" s="29"/>
      <c r="L57" s="31"/>
      <c r="M57" s="31"/>
      <c r="N57" s="31"/>
      <c r="O57" s="31"/>
      <c r="P57" s="31"/>
    </row>
    <row r="58" spans="1:16" ht="34.5" hidden="1" customHeight="1" thickBot="1" x14ac:dyDescent="0.3">
      <c r="A58" s="18"/>
      <c r="B58" s="73"/>
      <c r="C58" s="17"/>
      <c r="D58" s="17"/>
      <c r="E58" s="17"/>
      <c r="F58" s="17"/>
      <c r="G58" s="75"/>
      <c r="H58" s="75"/>
      <c r="I58" s="151"/>
    </row>
    <row r="59" spans="1:16" ht="35.1" customHeight="1" thickTop="1" thickBot="1" x14ac:dyDescent="0.3">
      <c r="A59" s="15"/>
      <c r="B59" s="59" t="s">
        <v>152</v>
      </c>
      <c r="C59" s="16"/>
      <c r="D59" s="16"/>
      <c r="E59" s="16"/>
      <c r="F59" s="16"/>
      <c r="G59" s="78"/>
      <c r="H59" s="78"/>
      <c r="I59" s="156"/>
    </row>
    <row r="60" spans="1:16" ht="35.1" customHeight="1" thickBot="1" x14ac:dyDescent="0.3">
      <c r="A60" s="131" t="s">
        <v>139</v>
      </c>
      <c r="B60" s="196" t="s">
        <v>140</v>
      </c>
      <c r="C60" s="197">
        <v>210</v>
      </c>
      <c r="D60" s="24">
        <v>15.1</v>
      </c>
      <c r="E60" s="24">
        <v>13.8</v>
      </c>
      <c r="F60" s="24">
        <v>16.399999999999999</v>
      </c>
      <c r="G60" s="54">
        <f>(D60*4)+(E60*9)+(F60*4)</f>
        <v>250.2</v>
      </c>
      <c r="H60" s="63">
        <v>0</v>
      </c>
      <c r="I60" s="148">
        <v>64.78</v>
      </c>
    </row>
    <row r="61" spans="1:16" ht="35.1" customHeight="1" thickBot="1" x14ac:dyDescent="0.3">
      <c r="A61" s="131" t="s">
        <v>25</v>
      </c>
      <c r="B61" s="196" t="s">
        <v>157</v>
      </c>
      <c r="C61" s="197">
        <v>200</v>
      </c>
      <c r="D61" s="24">
        <v>0</v>
      </c>
      <c r="E61" s="24">
        <v>0</v>
      </c>
      <c r="F61" s="24">
        <v>24</v>
      </c>
      <c r="G61" s="26">
        <v>96</v>
      </c>
      <c r="H61" s="26">
        <v>60</v>
      </c>
      <c r="I61" s="148">
        <v>10.8</v>
      </c>
    </row>
    <row r="62" spans="1:16" ht="35.1" customHeight="1" thickBot="1" x14ac:dyDescent="0.3">
      <c r="A62" s="131" t="s">
        <v>76</v>
      </c>
      <c r="B62" s="205" t="s">
        <v>36</v>
      </c>
      <c r="C62" s="218" t="s">
        <v>295</v>
      </c>
      <c r="D62" s="24">
        <v>1.8</v>
      </c>
      <c r="E62" s="24">
        <v>0.4</v>
      </c>
      <c r="F62" s="24">
        <v>15.2</v>
      </c>
      <c r="G62" s="54">
        <f>(D62+F62)*4+E62*9</f>
        <v>71.599999999999994</v>
      </c>
      <c r="H62" s="54">
        <v>0</v>
      </c>
      <c r="I62" s="137">
        <v>2.42</v>
      </c>
      <c r="J62" s="43">
        <f>I62/C62*1000</f>
        <v>62.69430051813471</v>
      </c>
    </row>
    <row r="63" spans="1:16" ht="35.1" customHeight="1" thickBot="1" x14ac:dyDescent="0.3">
      <c r="A63" s="131"/>
      <c r="B63" s="205" t="s">
        <v>75</v>
      </c>
      <c r="C63" s="218" t="s">
        <v>75</v>
      </c>
      <c r="D63" s="24" t="s">
        <v>75</v>
      </c>
      <c r="E63" s="24" t="s">
        <v>75</v>
      </c>
      <c r="F63" s="24" t="s">
        <v>75</v>
      </c>
      <c r="G63" s="26" t="s">
        <v>75</v>
      </c>
      <c r="H63" s="26">
        <v>0</v>
      </c>
      <c r="I63" s="148" t="s">
        <v>75</v>
      </c>
      <c r="J63" s="43" t="e">
        <f>I63/C63*1000</f>
        <v>#VALUE!</v>
      </c>
    </row>
    <row r="64" spans="1:16" ht="34.5" hidden="1" customHeight="1" thickBot="1" x14ac:dyDescent="0.3">
      <c r="A64" s="131"/>
      <c r="B64" s="205"/>
      <c r="C64" s="218"/>
      <c r="D64" s="24"/>
      <c r="E64" s="24"/>
      <c r="F64" s="24"/>
      <c r="G64" s="54"/>
      <c r="H64" s="54"/>
      <c r="I64" s="137"/>
      <c r="J64" s="43" t="e">
        <f>I64/C64*1000</f>
        <v>#DIV/0!</v>
      </c>
    </row>
    <row r="65" spans="1:10" ht="34.5" hidden="1" customHeight="1" thickBot="1" x14ac:dyDescent="0.3">
      <c r="A65" s="167"/>
      <c r="B65" s="230"/>
      <c r="C65" s="462"/>
      <c r="D65" s="100"/>
      <c r="E65" s="100"/>
      <c r="F65" s="100"/>
      <c r="G65" s="26"/>
      <c r="H65" s="26"/>
      <c r="I65" s="228"/>
      <c r="J65" s="43" t="e">
        <f>I65/C65*1000</f>
        <v>#DIV/0!</v>
      </c>
    </row>
    <row r="66" spans="1:10" ht="35.1" customHeight="1" thickTop="1" thickBot="1" x14ac:dyDescent="0.3">
      <c r="A66" s="433"/>
      <c r="B66" s="434" t="s">
        <v>8</v>
      </c>
      <c r="C66" s="433"/>
      <c r="D66" s="445">
        <f>SUM(D58:D65)</f>
        <v>16.899999999999999</v>
      </c>
      <c r="E66" s="445">
        <f>SUM(E58:E65)</f>
        <v>14.200000000000001</v>
      </c>
      <c r="F66" s="445">
        <f>SUM(F58:F65)</f>
        <v>55.599999999999994</v>
      </c>
      <c r="G66" s="446">
        <f>SUM(G58:G65)</f>
        <v>417.79999999999995</v>
      </c>
      <c r="H66" s="446">
        <f>SUM(H58:H65)</f>
        <v>60</v>
      </c>
      <c r="I66" s="421">
        <f>SUM(I60:I65)</f>
        <v>78</v>
      </c>
    </row>
    <row r="67" spans="1:10" ht="35.1" customHeight="1" thickTop="1" x14ac:dyDescent="0.3">
      <c r="A67" s="85"/>
      <c r="B67" s="32" t="s">
        <v>46</v>
      </c>
      <c r="C67" s="32"/>
      <c r="D67" s="32"/>
      <c r="E67" s="86"/>
      <c r="F67" s="85"/>
      <c r="G67" s="85"/>
      <c r="H67" s="85"/>
      <c r="I67" s="85"/>
    </row>
    <row r="68" spans="1:10" ht="20.25" x14ac:dyDescent="0.3">
      <c r="A68" s="85"/>
      <c r="B68" s="673"/>
      <c r="C68" s="673"/>
      <c r="D68" s="673"/>
      <c r="E68" s="86"/>
      <c r="F68" s="85"/>
      <c r="G68" s="85"/>
      <c r="H68" s="85"/>
      <c r="I68" s="85"/>
    </row>
    <row r="69" spans="1:10" ht="20.25" x14ac:dyDescent="0.3">
      <c r="A69" s="85"/>
      <c r="B69" s="689" t="s">
        <v>54</v>
      </c>
      <c r="C69" s="689"/>
      <c r="D69" s="689"/>
      <c r="E69" s="689"/>
      <c r="F69" s="689"/>
      <c r="G69" s="85"/>
      <c r="H69" s="85"/>
      <c r="I69" s="85"/>
    </row>
    <row r="70" spans="1:10" ht="20.25" x14ac:dyDescent="0.3">
      <c r="A70" s="85"/>
      <c r="B70" s="85"/>
      <c r="C70" s="85"/>
      <c r="D70" s="85"/>
      <c r="E70" s="85"/>
      <c r="F70" s="85"/>
      <c r="G70" s="85"/>
      <c r="H70" s="85"/>
      <c r="I70" s="85"/>
    </row>
    <row r="71" spans="1:10" ht="20.25" x14ac:dyDescent="0.3">
      <c r="A71" s="85"/>
      <c r="B71" s="32" t="s">
        <v>55</v>
      </c>
      <c r="C71" s="32"/>
      <c r="D71" s="32"/>
      <c r="I71" s="85"/>
    </row>
  </sheetData>
  <mergeCells count="12">
    <mergeCell ref="H10:H11"/>
    <mergeCell ref="I10:I11"/>
    <mergeCell ref="B68:D68"/>
    <mergeCell ref="B69:F69"/>
    <mergeCell ref="B5:F5"/>
    <mergeCell ref="B6:F6"/>
    <mergeCell ref="F7:I7"/>
    <mergeCell ref="D8:I8"/>
    <mergeCell ref="D9:E9"/>
    <mergeCell ref="C10:C12"/>
    <mergeCell ref="D10:F11"/>
    <mergeCell ref="G10:G11"/>
  </mergeCells>
  <printOptions horizontalCentered="1"/>
  <pageMargins left="0.19685039370078741" right="0.39370078740157483" top="0.19685039370078741" bottom="0.98425196850393704" header="0.70866141732283472" footer="0.51181102362204722"/>
  <pageSetup paperSize="9" scale="40" orientation="portrait" r:id="rId1"/>
  <headerFooter alignWithMargins="0"/>
  <colBreaks count="1" manualBreakCount="1">
    <brk id="10" max="63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7030A0"/>
  </sheetPr>
  <dimension ref="A1:Q75"/>
  <sheetViews>
    <sheetView topLeftCell="A4" zoomScale="60" zoomScaleNormal="60" zoomScaleSheetLayoutView="75" workbookViewId="0">
      <selection activeCell="E18" sqref="E18"/>
    </sheetView>
  </sheetViews>
  <sheetFormatPr defaultRowHeight="18" x14ac:dyDescent="0.25"/>
  <cols>
    <col min="1" max="1" width="12.08203125" style="1" customWidth="1"/>
    <col min="2" max="2" width="61.4140625" style="1" customWidth="1"/>
    <col min="3" max="3" width="17.08203125" style="1" customWidth="1"/>
    <col min="4" max="4" width="8" style="1" customWidth="1"/>
    <col min="5" max="5" width="8.6640625" style="1"/>
    <col min="6" max="6" width="7.6640625" style="1" customWidth="1"/>
    <col min="7" max="7" width="8.83203125" style="1" customWidth="1"/>
    <col min="8" max="8" width="5.75" style="1" customWidth="1"/>
    <col min="9" max="9" width="13.33203125" style="1" customWidth="1"/>
    <col min="10" max="10" width="9.082031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173"/>
      <c r="J4" s="173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25.5" x14ac:dyDescent="0.35">
      <c r="B6" s="690"/>
      <c r="C6" s="690"/>
      <c r="D6" s="690"/>
      <c r="E6" s="690"/>
      <c r="F6" s="690"/>
    </row>
    <row r="7" spans="1:16" ht="24.95" customHeight="1" x14ac:dyDescent="0.4">
      <c r="F7" s="675" t="s">
        <v>297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39.950000000000003" customHeight="1" thickBot="1" x14ac:dyDescent="0.35">
      <c r="A9" s="35"/>
      <c r="B9" s="35"/>
      <c r="C9" s="35"/>
      <c r="D9" s="677">
        <v>4</v>
      </c>
      <c r="E9" s="677"/>
      <c r="G9" s="27"/>
      <c r="H9" s="27"/>
    </row>
    <row r="10" spans="1:16" ht="37.5" customHeight="1" x14ac:dyDescent="0.25">
      <c r="A10" s="125" t="s">
        <v>0</v>
      </c>
      <c r="B10" s="140" t="s">
        <v>2</v>
      </c>
      <c r="C10" s="692" t="s">
        <v>18</v>
      </c>
      <c r="D10" s="695" t="s">
        <v>19</v>
      </c>
      <c r="E10" s="696"/>
      <c r="F10" s="697"/>
      <c r="G10" s="692" t="s">
        <v>21</v>
      </c>
      <c r="H10" s="692" t="s">
        <v>102</v>
      </c>
      <c r="I10" s="692" t="s">
        <v>23</v>
      </c>
      <c r="J10" s="44"/>
      <c r="K10" s="44"/>
      <c r="L10" s="44"/>
      <c r="M10" s="38"/>
      <c r="N10" s="44"/>
      <c r="O10" s="44"/>
      <c r="P10" s="44"/>
    </row>
    <row r="11" spans="1:16" ht="50.25" customHeight="1" thickBot="1" x14ac:dyDescent="0.3">
      <c r="A11" s="130" t="s">
        <v>1</v>
      </c>
      <c r="B11" s="141" t="s">
        <v>3</v>
      </c>
      <c r="C11" s="693"/>
      <c r="D11" s="698"/>
      <c r="E11" s="699"/>
      <c r="F11" s="700"/>
      <c r="G11" s="702"/>
      <c r="H11" s="702"/>
      <c r="I11" s="702"/>
      <c r="J11" s="44"/>
      <c r="K11" s="44"/>
      <c r="L11" s="44"/>
      <c r="M11" s="44"/>
      <c r="N11" s="44"/>
      <c r="O11" s="44"/>
      <c r="P11" s="44"/>
    </row>
    <row r="12" spans="1:16" ht="28.5" thickBot="1" x14ac:dyDescent="0.3">
      <c r="A12" s="119"/>
      <c r="B12" s="142"/>
      <c r="C12" s="694"/>
      <c r="D12" s="143" t="s">
        <v>4</v>
      </c>
      <c r="E12" s="143" t="s">
        <v>5</v>
      </c>
      <c r="F12" s="143" t="s">
        <v>6</v>
      </c>
      <c r="G12" s="144"/>
      <c r="H12" s="144"/>
      <c r="I12" s="145"/>
      <c r="J12" s="28"/>
      <c r="K12" s="28"/>
      <c r="L12" s="28"/>
      <c r="M12" s="28"/>
      <c r="N12" s="28"/>
      <c r="O12" s="28"/>
      <c r="P12" s="28"/>
    </row>
    <row r="13" spans="1:16" ht="22.5" customHeight="1" thickBot="1" x14ac:dyDescent="0.3">
      <c r="A13" s="13"/>
      <c r="B13" s="49" t="s">
        <v>106</v>
      </c>
      <c r="C13" s="13"/>
      <c r="D13" s="13"/>
      <c r="E13" s="13"/>
      <c r="F13" s="13"/>
      <c r="G13" s="46"/>
      <c r="H13" s="46"/>
      <c r="I13" s="20"/>
      <c r="J13" s="28"/>
      <c r="K13" s="28"/>
      <c r="L13" s="28"/>
      <c r="M13" s="28"/>
      <c r="N13" s="28"/>
      <c r="O13" s="28"/>
      <c r="P13" s="28"/>
    </row>
    <row r="14" spans="1:16" ht="37.5" customHeight="1" thickBot="1" x14ac:dyDescent="0.3">
      <c r="A14" s="131">
        <v>1</v>
      </c>
      <c r="B14" s="194" t="s">
        <v>82</v>
      </c>
      <c r="C14" s="195" t="s">
        <v>161</v>
      </c>
      <c r="D14" s="36">
        <v>9.6</v>
      </c>
      <c r="E14" s="36">
        <v>9.4</v>
      </c>
      <c r="F14" s="36">
        <v>15.6</v>
      </c>
      <c r="G14" s="26">
        <f>(D14*4)+(E14*9)+(F14*4)</f>
        <v>185.4</v>
      </c>
      <c r="H14" s="26">
        <v>0</v>
      </c>
      <c r="I14" s="137">
        <v>21.72</v>
      </c>
      <c r="J14" s="28"/>
      <c r="K14" s="28"/>
      <c r="L14" s="28"/>
      <c r="M14" s="28"/>
      <c r="N14" s="28"/>
      <c r="O14" s="28"/>
      <c r="P14" s="28"/>
    </row>
    <row r="15" spans="1:16" ht="36" customHeight="1" thickBot="1" x14ac:dyDescent="0.3">
      <c r="A15" s="146">
        <v>302</v>
      </c>
      <c r="B15" s="196" t="s">
        <v>179</v>
      </c>
      <c r="C15" s="197" t="s">
        <v>124</v>
      </c>
      <c r="D15" s="24">
        <v>5.8</v>
      </c>
      <c r="E15" s="24">
        <v>7.09</v>
      </c>
      <c r="F15" s="24">
        <v>22.6</v>
      </c>
      <c r="G15" s="26">
        <f>(D15*4)+(E15*9)+(F15*4)</f>
        <v>177.41000000000003</v>
      </c>
      <c r="H15" s="26">
        <v>0</v>
      </c>
      <c r="I15" s="148">
        <v>25.58</v>
      </c>
      <c r="J15" s="28"/>
      <c r="K15" s="28"/>
      <c r="L15" s="28"/>
      <c r="M15" s="28"/>
      <c r="N15" s="28"/>
      <c r="O15" s="28"/>
      <c r="P15" s="28"/>
    </row>
    <row r="16" spans="1:16" ht="39" customHeight="1" thickBot="1" x14ac:dyDescent="0.3">
      <c r="A16" s="131" t="s">
        <v>137</v>
      </c>
      <c r="B16" s="196" t="s">
        <v>12</v>
      </c>
      <c r="C16" s="197">
        <v>200</v>
      </c>
      <c r="D16" s="24">
        <v>1.4</v>
      </c>
      <c r="E16" s="24">
        <v>1.6</v>
      </c>
      <c r="F16" s="24">
        <v>16.399999999999999</v>
      </c>
      <c r="G16" s="26">
        <f>(D16*4)+(E16*9)+(F16*4)</f>
        <v>85.6</v>
      </c>
      <c r="H16" s="26">
        <v>0</v>
      </c>
      <c r="I16" s="148">
        <v>1.93</v>
      </c>
      <c r="J16" s="37"/>
      <c r="K16" s="37"/>
      <c r="L16" s="43"/>
      <c r="M16" s="37"/>
      <c r="N16" s="37"/>
      <c r="O16" s="37"/>
      <c r="P16" s="37"/>
    </row>
    <row r="17" spans="1:17" ht="35.1" customHeight="1" x14ac:dyDescent="0.25">
      <c r="A17" s="167" t="s">
        <v>76</v>
      </c>
      <c r="B17" s="231" t="s">
        <v>36</v>
      </c>
      <c r="C17" s="462" t="s">
        <v>190</v>
      </c>
      <c r="D17" s="36">
        <v>1.8</v>
      </c>
      <c r="E17" s="36">
        <v>0.4</v>
      </c>
      <c r="F17" s="36">
        <v>15.2</v>
      </c>
      <c r="G17" s="26">
        <f>(D17+F17)*4+E17*9</f>
        <v>71.599999999999994</v>
      </c>
      <c r="H17" s="26">
        <v>0</v>
      </c>
      <c r="I17" s="228">
        <v>3.61</v>
      </c>
      <c r="J17" s="43">
        <f>I17/C17*1000</f>
        <v>62.673611111111107</v>
      </c>
      <c r="K17" s="37"/>
      <c r="L17" s="37"/>
      <c r="M17" s="37"/>
      <c r="N17" s="37"/>
      <c r="O17" s="37"/>
      <c r="P17" s="37"/>
    </row>
    <row r="18" spans="1:17" ht="35.1" customHeight="1" thickBot="1" x14ac:dyDescent="0.3">
      <c r="A18" s="302" t="s">
        <v>76</v>
      </c>
      <c r="B18" s="571" t="s">
        <v>111</v>
      </c>
      <c r="C18" s="572" t="s">
        <v>77</v>
      </c>
      <c r="D18" s="332">
        <v>1</v>
      </c>
      <c r="E18" s="332">
        <v>0</v>
      </c>
      <c r="F18" s="332">
        <v>25.4</v>
      </c>
      <c r="G18" s="177">
        <f>(D18*4)+(E18*9)+(F18*4)</f>
        <v>105.6</v>
      </c>
      <c r="H18" s="177">
        <v>0</v>
      </c>
      <c r="I18" s="334">
        <v>14.16</v>
      </c>
      <c r="J18" s="37"/>
      <c r="K18" s="37"/>
      <c r="L18" s="37"/>
      <c r="M18" s="37"/>
      <c r="N18" s="37"/>
      <c r="O18" s="37"/>
      <c r="P18" s="37"/>
    </row>
    <row r="19" spans="1:17" ht="10.5" customHeight="1" thickBot="1" x14ac:dyDescent="0.3">
      <c r="A19" s="167"/>
      <c r="B19" s="230"/>
      <c r="C19" s="168"/>
      <c r="D19" s="100"/>
      <c r="E19" s="100"/>
      <c r="F19" s="100"/>
      <c r="G19" s="26"/>
      <c r="H19" s="26"/>
      <c r="I19" s="175"/>
      <c r="J19" s="37"/>
      <c r="K19" s="37"/>
      <c r="L19" s="37"/>
      <c r="M19" s="37"/>
      <c r="N19" s="37"/>
      <c r="O19" s="37"/>
      <c r="P19" s="37"/>
    </row>
    <row r="20" spans="1:17" ht="35.1" customHeight="1" thickTop="1" thickBot="1" x14ac:dyDescent="0.3">
      <c r="A20" s="433"/>
      <c r="B20" s="434" t="s">
        <v>8</v>
      </c>
      <c r="C20" s="433"/>
      <c r="D20" s="433">
        <f t="shared" ref="D20:I20" si="0">SUM(D14:D19)</f>
        <v>19.599999999999998</v>
      </c>
      <c r="E20" s="433">
        <f t="shared" si="0"/>
        <v>18.490000000000002</v>
      </c>
      <c r="F20" s="433">
        <f t="shared" si="0"/>
        <v>95.199999999999989</v>
      </c>
      <c r="G20" s="433">
        <f t="shared" si="0"/>
        <v>625.61000000000013</v>
      </c>
      <c r="H20" s="433">
        <f t="shared" si="0"/>
        <v>0</v>
      </c>
      <c r="I20" s="436">
        <f t="shared" si="0"/>
        <v>67</v>
      </c>
      <c r="J20" s="28"/>
      <c r="K20" s="28"/>
      <c r="L20" s="28"/>
      <c r="M20" s="28"/>
      <c r="N20" s="28"/>
      <c r="O20" s="28"/>
      <c r="P20" s="28"/>
    </row>
    <row r="21" spans="1:17" ht="26.25" customHeight="1" thickTop="1" thickBot="1" x14ac:dyDescent="0.3">
      <c r="A21" s="18"/>
      <c r="B21" s="441" t="s">
        <v>107</v>
      </c>
      <c r="C21" s="17"/>
      <c r="D21" s="17"/>
      <c r="E21" s="17"/>
      <c r="F21" s="17"/>
      <c r="G21" s="75"/>
      <c r="H21" s="294"/>
      <c r="I21" s="165"/>
      <c r="J21" s="28"/>
      <c r="K21" s="28"/>
      <c r="L21" s="28"/>
      <c r="M21" s="28"/>
      <c r="N21" s="28"/>
      <c r="O21" s="28"/>
      <c r="P21" s="28"/>
    </row>
    <row r="22" spans="1:17" ht="39" customHeight="1" thickBot="1" x14ac:dyDescent="0.3">
      <c r="A22" s="131">
        <v>1</v>
      </c>
      <c r="B22" s="194" t="s">
        <v>82</v>
      </c>
      <c r="C22" s="195" t="s">
        <v>161</v>
      </c>
      <c r="D22" s="36">
        <v>9.6</v>
      </c>
      <c r="E22" s="36">
        <v>9.4</v>
      </c>
      <c r="F22" s="36">
        <v>15.6</v>
      </c>
      <c r="G22" s="26">
        <f>(D22*4)+(E22*9)+(F22*4)</f>
        <v>185.4</v>
      </c>
      <c r="H22" s="26">
        <v>0</v>
      </c>
      <c r="I22" s="137">
        <v>21.72</v>
      </c>
      <c r="J22" s="28"/>
      <c r="K22" s="28"/>
      <c r="L22" s="28"/>
      <c r="M22" s="28"/>
      <c r="N22" s="28"/>
      <c r="O22" s="28"/>
      <c r="P22" s="28"/>
    </row>
    <row r="23" spans="1:17" ht="35.25" customHeight="1" thickBot="1" x14ac:dyDescent="0.3">
      <c r="A23" s="146">
        <v>302</v>
      </c>
      <c r="B23" s="196" t="s">
        <v>179</v>
      </c>
      <c r="C23" s="197" t="s">
        <v>180</v>
      </c>
      <c r="D23" s="24">
        <v>5.8</v>
      </c>
      <c r="E23" s="24">
        <v>7.09</v>
      </c>
      <c r="F23" s="24">
        <v>22.6</v>
      </c>
      <c r="G23" s="26">
        <f>(D23*4)+(E23*9)+(F23*4)</f>
        <v>177.41000000000003</v>
      </c>
      <c r="H23" s="26">
        <v>0</v>
      </c>
      <c r="I23" s="148">
        <v>38.130000000000003</v>
      </c>
      <c r="J23" s="28"/>
      <c r="K23" s="28"/>
      <c r="L23" s="28"/>
      <c r="M23" s="28"/>
      <c r="N23" s="28"/>
      <c r="O23" s="28"/>
      <c r="P23" s="28"/>
    </row>
    <row r="24" spans="1:17" ht="37.5" customHeight="1" thickBot="1" x14ac:dyDescent="0.3">
      <c r="A24" s="131" t="s">
        <v>137</v>
      </c>
      <c r="B24" s="196" t="s">
        <v>12</v>
      </c>
      <c r="C24" s="197">
        <v>200</v>
      </c>
      <c r="D24" s="24">
        <v>1.4</v>
      </c>
      <c r="E24" s="24">
        <v>1.6</v>
      </c>
      <c r="F24" s="24">
        <v>16.399999999999999</v>
      </c>
      <c r="G24" s="26">
        <f>(D24*4)+(E24*9)+(F24*4)</f>
        <v>85.6</v>
      </c>
      <c r="H24" s="26">
        <v>0</v>
      </c>
      <c r="I24" s="148">
        <v>1.93</v>
      </c>
      <c r="J24" s="43"/>
      <c r="K24" s="28"/>
      <c r="L24" s="28"/>
      <c r="M24" s="28"/>
      <c r="N24" s="28"/>
      <c r="O24" s="28"/>
      <c r="P24" s="28"/>
    </row>
    <row r="25" spans="1:17" ht="37.5" customHeight="1" x14ac:dyDescent="0.25">
      <c r="A25" s="167" t="s">
        <v>76</v>
      </c>
      <c r="B25" s="231" t="s">
        <v>36</v>
      </c>
      <c r="C25" s="462" t="s">
        <v>191</v>
      </c>
      <c r="D25" s="36">
        <v>1.8</v>
      </c>
      <c r="E25" s="36">
        <v>0.4</v>
      </c>
      <c r="F25" s="36">
        <v>15.2</v>
      </c>
      <c r="G25" s="26">
        <f>(D25+F25)*4+E25*9</f>
        <v>71.599999999999994</v>
      </c>
      <c r="H25" s="26">
        <v>0</v>
      </c>
      <c r="I25" s="175">
        <v>2.06</v>
      </c>
      <c r="J25" s="43">
        <f>I25/C25*1000</f>
        <v>62.613981762917938</v>
      </c>
      <c r="K25" s="28"/>
      <c r="L25" s="28"/>
      <c r="M25" s="28"/>
      <c r="N25" s="28"/>
      <c r="O25" s="28"/>
      <c r="P25" s="28"/>
    </row>
    <row r="26" spans="1:17" ht="35.25" customHeight="1" thickBot="1" x14ac:dyDescent="0.3">
      <c r="A26" s="302" t="s">
        <v>76</v>
      </c>
      <c r="B26" s="571" t="s">
        <v>111</v>
      </c>
      <c r="C26" s="572" t="s">
        <v>77</v>
      </c>
      <c r="D26" s="332">
        <v>1</v>
      </c>
      <c r="E26" s="332">
        <v>0</v>
      </c>
      <c r="F26" s="332">
        <v>25.4</v>
      </c>
      <c r="G26" s="177">
        <f>(D26*4)+(E26*9)+(F26*4)</f>
        <v>105.6</v>
      </c>
      <c r="H26" s="177">
        <v>0</v>
      </c>
      <c r="I26" s="334">
        <v>14.16</v>
      </c>
      <c r="J26" s="43" t="e">
        <f>I26/C26*1000</f>
        <v>#VALUE!</v>
      </c>
      <c r="K26" s="28"/>
      <c r="L26" s="28"/>
      <c r="M26" s="28"/>
      <c r="N26" s="28"/>
      <c r="O26" s="28"/>
      <c r="P26" s="28"/>
    </row>
    <row r="27" spans="1:17" ht="33.75" customHeight="1" thickTop="1" thickBot="1" x14ac:dyDescent="0.3">
      <c r="A27" s="458"/>
      <c r="B27" s="459" t="s">
        <v>8</v>
      </c>
      <c r="C27" s="460"/>
      <c r="D27" s="458">
        <f t="shared" ref="D27:I27" si="1">SUM(D22:D26)</f>
        <v>19.599999999999998</v>
      </c>
      <c r="E27" s="458">
        <f t="shared" si="1"/>
        <v>18.490000000000002</v>
      </c>
      <c r="F27" s="458">
        <f t="shared" si="1"/>
        <v>95.199999999999989</v>
      </c>
      <c r="G27" s="461">
        <f t="shared" si="1"/>
        <v>625.61000000000013</v>
      </c>
      <c r="H27" s="461">
        <f t="shared" si="1"/>
        <v>0</v>
      </c>
      <c r="I27" s="436">
        <f t="shared" si="1"/>
        <v>78</v>
      </c>
      <c r="J27" s="28"/>
      <c r="K27" s="28"/>
      <c r="L27" s="28"/>
      <c r="M27" s="28"/>
      <c r="N27" s="28"/>
      <c r="O27" s="28"/>
      <c r="P27" s="28"/>
    </row>
    <row r="28" spans="1:17" ht="19.5" customHeight="1" thickTop="1" thickBot="1" x14ac:dyDescent="0.3">
      <c r="A28" s="15"/>
      <c r="B28" s="96" t="s">
        <v>30</v>
      </c>
      <c r="C28" s="18"/>
      <c r="D28" s="18"/>
      <c r="E28" s="18"/>
      <c r="F28" s="18"/>
      <c r="G28" s="192"/>
      <c r="H28" s="18"/>
      <c r="I28" s="151"/>
      <c r="J28" s="28"/>
      <c r="K28" s="28"/>
      <c r="L28" s="28"/>
      <c r="M28" s="28"/>
      <c r="N28" s="28"/>
      <c r="O28" s="28"/>
      <c r="P28" s="28"/>
      <c r="Q28" s="27"/>
    </row>
    <row r="29" spans="1:17" ht="43.5" customHeight="1" thickBot="1" x14ac:dyDescent="0.3">
      <c r="A29" s="269" t="s">
        <v>101</v>
      </c>
      <c r="B29" s="194" t="s">
        <v>121</v>
      </c>
      <c r="C29" s="195">
        <v>60</v>
      </c>
      <c r="D29" s="36">
        <v>0.6</v>
      </c>
      <c r="E29" s="36">
        <v>4.3</v>
      </c>
      <c r="F29" s="36">
        <v>2</v>
      </c>
      <c r="G29" s="26">
        <f>(D29*4)+(E29*9)+(F29*4)</f>
        <v>49.099999999999994</v>
      </c>
      <c r="H29" s="26">
        <v>0</v>
      </c>
      <c r="I29" s="148">
        <v>13.2</v>
      </c>
      <c r="J29" s="37"/>
      <c r="K29" s="37"/>
      <c r="L29" s="37"/>
      <c r="M29" s="37"/>
      <c r="N29" s="37"/>
      <c r="O29" s="37"/>
      <c r="P29" s="37"/>
      <c r="Q29" s="28"/>
    </row>
    <row r="30" spans="1:17" ht="42.75" customHeight="1" thickBot="1" x14ac:dyDescent="0.3">
      <c r="A30" s="191">
        <v>133</v>
      </c>
      <c r="B30" s="212" t="s">
        <v>138</v>
      </c>
      <c r="C30" s="174" t="s">
        <v>192</v>
      </c>
      <c r="D30" s="36">
        <v>2.5</v>
      </c>
      <c r="E30" s="36">
        <v>3.1</v>
      </c>
      <c r="F30" s="36">
        <v>17.2</v>
      </c>
      <c r="G30" s="54">
        <f>(D30*4)+(E30*9)+(F30*4)</f>
        <v>106.7</v>
      </c>
      <c r="H30" s="54">
        <v>0</v>
      </c>
      <c r="I30" s="148">
        <v>23.22</v>
      </c>
      <c r="J30" s="37"/>
      <c r="K30" s="37"/>
      <c r="L30" s="37"/>
      <c r="M30" s="37"/>
      <c r="N30" s="37"/>
      <c r="O30" s="37"/>
      <c r="P30" s="37"/>
      <c r="Q30" s="27"/>
    </row>
    <row r="31" spans="1:17" ht="33.75" customHeight="1" thickBot="1" x14ac:dyDescent="0.3">
      <c r="A31" s="131" t="s">
        <v>139</v>
      </c>
      <c r="B31" s="196" t="s">
        <v>140</v>
      </c>
      <c r="C31" s="197">
        <v>150</v>
      </c>
      <c r="D31" s="24">
        <v>15.1</v>
      </c>
      <c r="E31" s="24">
        <v>13.8</v>
      </c>
      <c r="F31" s="24">
        <v>16.399999999999999</v>
      </c>
      <c r="G31" s="54">
        <f>(D31*4)+(E31*9)+(F31*4)</f>
        <v>250.2</v>
      </c>
      <c r="H31" s="63">
        <v>0</v>
      </c>
      <c r="I31" s="148">
        <v>46.06</v>
      </c>
      <c r="J31" s="37"/>
      <c r="K31" s="37"/>
      <c r="L31" s="37"/>
      <c r="M31" s="37"/>
      <c r="N31" s="37"/>
      <c r="O31" s="37"/>
      <c r="P31" s="37"/>
    </row>
    <row r="32" spans="1:17" ht="41.25" customHeight="1" thickBot="1" x14ac:dyDescent="0.3">
      <c r="A32" s="131" t="s">
        <v>25</v>
      </c>
      <c r="B32" s="196" t="s">
        <v>157</v>
      </c>
      <c r="C32" s="197">
        <v>200</v>
      </c>
      <c r="D32" s="24">
        <v>0</v>
      </c>
      <c r="E32" s="24">
        <v>0</v>
      </c>
      <c r="F32" s="24">
        <v>24</v>
      </c>
      <c r="G32" s="26">
        <v>96</v>
      </c>
      <c r="H32" s="26">
        <v>60</v>
      </c>
      <c r="I32" s="148">
        <v>10.8</v>
      </c>
      <c r="J32" s="37"/>
      <c r="K32" s="37"/>
      <c r="L32" s="37"/>
      <c r="M32" s="37"/>
      <c r="N32" s="37"/>
      <c r="O32" s="37"/>
      <c r="P32" s="37"/>
    </row>
    <row r="33" spans="1:16" ht="30.75" customHeight="1" thickBot="1" x14ac:dyDescent="0.3">
      <c r="A33" s="131" t="s">
        <v>76</v>
      </c>
      <c r="B33" s="216" t="s">
        <v>36</v>
      </c>
      <c r="C33" s="217">
        <v>24.9</v>
      </c>
      <c r="D33" s="24">
        <v>2.16</v>
      </c>
      <c r="E33" s="24">
        <v>0.3</v>
      </c>
      <c r="F33" s="24">
        <v>13.4</v>
      </c>
      <c r="G33" s="26">
        <f>(D33*4)+(E33*9)+(F33*4)</f>
        <v>64.94</v>
      </c>
      <c r="H33" s="26">
        <v>0</v>
      </c>
      <c r="I33" s="137">
        <v>1.56</v>
      </c>
      <c r="J33" s="43">
        <f>I33/C33*1000</f>
        <v>62.650602409638559</v>
      </c>
      <c r="K33" s="37"/>
      <c r="L33" s="37"/>
      <c r="M33" s="37"/>
      <c r="N33" s="37"/>
      <c r="O33" s="37"/>
      <c r="P33" s="37"/>
    </row>
    <row r="34" spans="1:16" ht="32.25" customHeight="1" thickBot="1" x14ac:dyDescent="0.3">
      <c r="A34" s="131" t="s">
        <v>125</v>
      </c>
      <c r="B34" s="205" t="s">
        <v>13</v>
      </c>
      <c r="C34" s="218" t="s">
        <v>213</v>
      </c>
      <c r="D34" s="24">
        <v>2.16</v>
      </c>
      <c r="E34" s="24">
        <v>0.3</v>
      </c>
      <c r="F34" s="24">
        <v>13.4</v>
      </c>
      <c r="G34" s="26">
        <f>(D34*4)+(E34*9)+(F34*4)</f>
        <v>64.94</v>
      </c>
      <c r="H34" s="26">
        <v>0</v>
      </c>
      <c r="I34" s="148">
        <v>1.1599999999999999</v>
      </c>
      <c r="J34" s="43">
        <f>I34/C34*1000</f>
        <v>62.702702702702702</v>
      </c>
      <c r="K34" s="37"/>
      <c r="L34" s="37"/>
      <c r="M34" s="37"/>
      <c r="N34" s="37"/>
      <c r="O34" s="37"/>
      <c r="P34" s="37"/>
    </row>
    <row r="35" spans="1:16" ht="6" customHeight="1" thickBot="1" x14ac:dyDescent="0.3">
      <c r="A35" s="146"/>
      <c r="B35" s="231"/>
      <c r="C35" s="462"/>
      <c r="D35" s="100"/>
      <c r="E35" s="100"/>
      <c r="F35" s="100"/>
      <c r="G35" s="26"/>
      <c r="H35" s="26"/>
      <c r="I35" s="228"/>
      <c r="J35" s="37"/>
      <c r="K35" s="37"/>
      <c r="L35" s="37"/>
      <c r="M35" s="37"/>
      <c r="N35" s="37"/>
      <c r="O35" s="37"/>
      <c r="P35" s="37"/>
    </row>
    <row r="36" spans="1:16" ht="33" customHeight="1" thickTop="1" thickBot="1" x14ac:dyDescent="0.3">
      <c r="A36" s="458"/>
      <c r="B36" s="459" t="s">
        <v>8</v>
      </c>
      <c r="C36" s="419"/>
      <c r="D36" s="419">
        <f>SUM(D28:D35)</f>
        <v>22.52</v>
      </c>
      <c r="E36" s="419">
        <f>SUM(E28:E35)</f>
        <v>21.800000000000004</v>
      </c>
      <c r="F36" s="419">
        <f>SUM(F28:F35)</f>
        <v>86.4</v>
      </c>
      <c r="G36" s="419">
        <f>SUM(G28:G35)</f>
        <v>631.88000000000011</v>
      </c>
      <c r="H36" s="419">
        <f>SUM(H28:H35)</f>
        <v>60</v>
      </c>
      <c r="I36" s="421">
        <f>I29+I30+I31+I32+I33+I34+I35</f>
        <v>96</v>
      </c>
      <c r="J36" s="37"/>
      <c r="K36" s="37"/>
      <c r="L36" s="37"/>
      <c r="M36" s="37"/>
      <c r="N36" s="37"/>
      <c r="O36" s="37"/>
      <c r="P36" s="37"/>
    </row>
    <row r="37" spans="1:16" ht="33.75" hidden="1" customHeight="1" thickBot="1" x14ac:dyDescent="0.3">
      <c r="A37" s="18"/>
      <c r="B37" s="73" t="s">
        <v>10</v>
      </c>
      <c r="C37" s="17"/>
      <c r="D37" s="17">
        <f>D20+D36</f>
        <v>42.12</v>
      </c>
      <c r="E37" s="17">
        <f>E20+E36</f>
        <v>40.290000000000006</v>
      </c>
      <c r="F37" s="17">
        <f>F20+F36</f>
        <v>181.6</v>
      </c>
      <c r="G37" s="75">
        <f>G20+G36</f>
        <v>1257.4900000000002</v>
      </c>
      <c r="H37" s="78"/>
      <c r="I37" s="156"/>
      <c r="J37" s="28"/>
      <c r="K37" s="37"/>
      <c r="L37" s="37"/>
      <c r="M37" s="37"/>
      <c r="N37" s="37"/>
      <c r="O37" s="28"/>
      <c r="P37" s="28"/>
    </row>
    <row r="38" spans="1:16" ht="24.75" customHeight="1" thickTop="1" thickBot="1" x14ac:dyDescent="0.3">
      <c r="A38" s="15"/>
      <c r="B38" s="96" t="s">
        <v>31</v>
      </c>
      <c r="C38" s="15"/>
      <c r="D38" s="15"/>
      <c r="E38" s="15"/>
      <c r="F38" s="15"/>
      <c r="G38" s="83"/>
      <c r="H38" s="83"/>
      <c r="I38" s="155"/>
      <c r="J38" s="28"/>
      <c r="K38" s="37"/>
      <c r="L38" s="37"/>
      <c r="M38" s="37"/>
      <c r="N38" s="37"/>
      <c r="O38" s="28"/>
      <c r="P38" s="28"/>
    </row>
    <row r="39" spans="1:16" ht="40.5" customHeight="1" thickBot="1" x14ac:dyDescent="0.3">
      <c r="A39" s="269" t="s">
        <v>101</v>
      </c>
      <c r="B39" s="194" t="s">
        <v>121</v>
      </c>
      <c r="C39" s="195">
        <v>60</v>
      </c>
      <c r="D39" s="36">
        <v>0.6</v>
      </c>
      <c r="E39" s="36">
        <v>4.3</v>
      </c>
      <c r="F39" s="36">
        <v>2</v>
      </c>
      <c r="G39" s="26">
        <f>(D39*4)+(E39*9)+(F39*4)</f>
        <v>49.099999999999994</v>
      </c>
      <c r="H39" s="26">
        <v>0</v>
      </c>
      <c r="I39" s="148">
        <v>13.2</v>
      </c>
      <c r="J39" s="37"/>
      <c r="K39" s="37"/>
      <c r="L39" s="37"/>
      <c r="M39" s="37"/>
      <c r="N39" s="37"/>
      <c r="O39" s="37"/>
      <c r="P39" s="37"/>
    </row>
    <row r="40" spans="1:16" ht="38.25" customHeight="1" thickBot="1" x14ac:dyDescent="0.3">
      <c r="A40" s="191">
        <v>133</v>
      </c>
      <c r="B40" s="212" t="s">
        <v>138</v>
      </c>
      <c r="C40" s="174" t="s">
        <v>126</v>
      </c>
      <c r="D40" s="36">
        <v>2.5</v>
      </c>
      <c r="E40" s="36">
        <v>3.1</v>
      </c>
      <c r="F40" s="36">
        <v>17.2</v>
      </c>
      <c r="G40" s="54">
        <f>(D40*4)+(E40*9)+(F40*4)</f>
        <v>106.7</v>
      </c>
      <c r="H40" s="54">
        <v>0</v>
      </c>
      <c r="I40" s="148">
        <v>25.3</v>
      </c>
      <c r="J40" s="37"/>
      <c r="K40" s="37"/>
      <c r="L40" s="37"/>
      <c r="M40" s="37"/>
      <c r="N40" s="37"/>
      <c r="O40" s="37"/>
      <c r="P40" s="37"/>
    </row>
    <row r="41" spans="1:16" ht="48" customHeight="1" thickBot="1" x14ac:dyDescent="0.3">
      <c r="A41" s="131" t="s">
        <v>139</v>
      </c>
      <c r="B41" s="196" t="s">
        <v>140</v>
      </c>
      <c r="C41" s="197">
        <v>200</v>
      </c>
      <c r="D41" s="24">
        <v>18.8</v>
      </c>
      <c r="E41" s="24">
        <v>17.2</v>
      </c>
      <c r="F41" s="24">
        <v>20.5</v>
      </c>
      <c r="G41" s="54">
        <f>(D41*4)+(E41*9)+(F41*4)</f>
        <v>312</v>
      </c>
      <c r="H41" s="63">
        <v>0</v>
      </c>
      <c r="I41" s="148">
        <v>61.45</v>
      </c>
      <c r="J41" s="37"/>
      <c r="K41" s="37"/>
      <c r="L41" s="37"/>
      <c r="M41" s="37"/>
      <c r="N41" s="37"/>
      <c r="O41" s="37"/>
      <c r="P41" s="37"/>
    </row>
    <row r="42" spans="1:16" ht="31.5" customHeight="1" thickBot="1" x14ac:dyDescent="0.3">
      <c r="A42" s="131" t="s">
        <v>25</v>
      </c>
      <c r="B42" s="196" t="s">
        <v>157</v>
      </c>
      <c r="C42" s="197">
        <v>200</v>
      </c>
      <c r="D42" s="24">
        <v>0</v>
      </c>
      <c r="E42" s="24">
        <v>0</v>
      </c>
      <c r="F42" s="24">
        <v>24</v>
      </c>
      <c r="G42" s="26">
        <v>96</v>
      </c>
      <c r="H42" s="26">
        <v>60</v>
      </c>
      <c r="I42" s="148">
        <v>10.8</v>
      </c>
      <c r="J42" s="37"/>
      <c r="K42" s="37"/>
      <c r="L42" s="37"/>
      <c r="M42" s="37"/>
      <c r="N42" s="37"/>
      <c r="O42" s="37"/>
      <c r="P42" s="37"/>
    </row>
    <row r="43" spans="1:16" ht="41.25" customHeight="1" thickBot="1" x14ac:dyDescent="0.3">
      <c r="A43" s="131" t="s">
        <v>76</v>
      </c>
      <c r="B43" s="205" t="s">
        <v>36</v>
      </c>
      <c r="C43" s="218" t="s">
        <v>249</v>
      </c>
      <c r="D43" s="24">
        <v>1.8</v>
      </c>
      <c r="E43" s="24">
        <v>0.4</v>
      </c>
      <c r="F43" s="24">
        <v>15.2</v>
      </c>
      <c r="G43" s="54">
        <f>(D43+F43)*4+E43*9</f>
        <v>71.599999999999994</v>
      </c>
      <c r="H43" s="54">
        <v>0</v>
      </c>
      <c r="I43" s="137">
        <v>2.33</v>
      </c>
      <c r="J43" s="43">
        <f>I43/C43*1000</f>
        <v>62.634408602150543</v>
      </c>
      <c r="K43" s="37"/>
      <c r="L43" s="37"/>
      <c r="M43" s="37"/>
      <c r="N43" s="37"/>
      <c r="O43" s="37"/>
      <c r="P43" s="37"/>
    </row>
    <row r="44" spans="1:16" ht="37.5" customHeight="1" thickBot="1" x14ac:dyDescent="0.3">
      <c r="A44" s="131" t="s">
        <v>125</v>
      </c>
      <c r="B44" s="205" t="s">
        <v>13</v>
      </c>
      <c r="C44" s="218" t="s">
        <v>294</v>
      </c>
      <c r="D44" s="24">
        <v>2.16</v>
      </c>
      <c r="E44" s="24">
        <v>0.3</v>
      </c>
      <c r="F44" s="24">
        <v>13.4</v>
      </c>
      <c r="G44" s="26">
        <f>(D44*4)+(E44*9)+(F44*4)</f>
        <v>64.94</v>
      </c>
      <c r="H44" s="26">
        <v>0</v>
      </c>
      <c r="I44" s="137">
        <v>1.92</v>
      </c>
      <c r="J44" s="43">
        <f>I44/C44*1000</f>
        <v>62.642740619902121</v>
      </c>
      <c r="K44" s="37"/>
      <c r="L44" s="37"/>
      <c r="M44" s="37"/>
      <c r="N44" s="37"/>
      <c r="O44" s="37"/>
      <c r="P44" s="37"/>
    </row>
    <row r="45" spans="1:16" ht="14.25" customHeight="1" thickBot="1" x14ac:dyDescent="0.3">
      <c r="A45" s="131"/>
      <c r="B45" s="136"/>
      <c r="C45" s="218"/>
      <c r="D45" s="25"/>
      <c r="E45" s="25"/>
      <c r="F45" s="25"/>
      <c r="G45" s="54"/>
      <c r="H45" s="26"/>
      <c r="I45" s="137"/>
      <c r="J45" s="43" t="e">
        <f>I45/C45*1000</f>
        <v>#DIV/0!</v>
      </c>
      <c r="K45" s="37"/>
      <c r="L45" s="37"/>
      <c r="M45" s="37"/>
      <c r="N45" s="37"/>
      <c r="O45" s="37"/>
      <c r="P45" s="37"/>
    </row>
    <row r="46" spans="1:16" ht="6" customHeight="1" thickBot="1" x14ac:dyDescent="0.3">
      <c r="A46" s="131"/>
      <c r="B46" s="136"/>
      <c r="C46" s="169"/>
      <c r="D46" s="25"/>
      <c r="E46" s="25"/>
      <c r="F46" s="25"/>
      <c r="G46" s="26"/>
      <c r="H46" s="26"/>
      <c r="I46" s="137"/>
      <c r="J46" s="28"/>
      <c r="K46" s="37"/>
      <c r="L46" s="37"/>
      <c r="M46" s="37"/>
      <c r="N46" s="28"/>
      <c r="O46" s="37"/>
      <c r="P46" s="28"/>
    </row>
    <row r="47" spans="1:16" ht="24.75" hidden="1" customHeight="1" thickBot="1" x14ac:dyDescent="0.3">
      <c r="A47" s="4"/>
      <c r="B47" s="463"/>
      <c r="C47" s="168"/>
      <c r="D47" s="5"/>
      <c r="E47" s="5"/>
      <c r="F47" s="5"/>
      <c r="G47" s="41"/>
      <c r="H47" s="41"/>
      <c r="I47" s="235"/>
      <c r="J47" s="28"/>
      <c r="K47" s="37"/>
      <c r="L47" s="37"/>
      <c r="M47" s="37"/>
      <c r="N47" s="28"/>
      <c r="O47" s="37"/>
      <c r="P47" s="28"/>
    </row>
    <row r="48" spans="1:16" ht="37.5" customHeight="1" thickTop="1" thickBot="1" x14ac:dyDescent="0.3">
      <c r="A48" s="433"/>
      <c r="B48" s="434" t="s">
        <v>8</v>
      </c>
      <c r="C48" s="433"/>
      <c r="D48" s="445">
        <f t="shared" ref="D48:I48" si="2">SUM(D39:D47)</f>
        <v>25.860000000000003</v>
      </c>
      <c r="E48" s="445">
        <f t="shared" si="2"/>
        <v>25.3</v>
      </c>
      <c r="F48" s="445">
        <f t="shared" si="2"/>
        <v>92.300000000000011</v>
      </c>
      <c r="G48" s="446">
        <f t="shared" si="2"/>
        <v>700.33999999999992</v>
      </c>
      <c r="H48" s="446">
        <f t="shared" si="2"/>
        <v>60</v>
      </c>
      <c r="I48" s="421">
        <f t="shared" si="2"/>
        <v>115</v>
      </c>
      <c r="J48" s="37"/>
      <c r="K48" s="37"/>
      <c r="L48" s="37"/>
      <c r="M48" s="37"/>
      <c r="N48" s="37"/>
      <c r="O48" s="37"/>
      <c r="P48" s="37"/>
    </row>
    <row r="49" spans="1:16" ht="21" customHeight="1" thickTop="1" thickBot="1" x14ac:dyDescent="0.3">
      <c r="A49" s="18"/>
      <c r="B49" s="59" t="s">
        <v>24</v>
      </c>
      <c r="C49" s="17"/>
      <c r="D49" s="68"/>
      <c r="E49" s="68"/>
      <c r="F49" s="68"/>
      <c r="G49" s="238"/>
      <c r="H49" s="238"/>
      <c r="I49" s="157"/>
      <c r="J49" s="37"/>
      <c r="K49" s="37"/>
      <c r="L49" s="37"/>
      <c r="M49" s="37"/>
      <c r="N49" s="37"/>
      <c r="O49" s="37"/>
      <c r="P49" s="37"/>
    </row>
    <row r="50" spans="1:16" ht="31.5" customHeight="1" thickBot="1" x14ac:dyDescent="0.3">
      <c r="A50" s="139" t="s">
        <v>32</v>
      </c>
      <c r="B50" s="221" t="s">
        <v>151</v>
      </c>
      <c r="C50" s="223">
        <v>120</v>
      </c>
      <c r="D50" s="111">
        <v>3</v>
      </c>
      <c r="E50" s="111">
        <v>2.8</v>
      </c>
      <c r="F50" s="111">
        <v>8.4</v>
      </c>
      <c r="G50" s="109">
        <f>(D50*4)+(E50*9)+(F50*4)</f>
        <v>70.800000000000011</v>
      </c>
      <c r="H50" s="109">
        <v>0</v>
      </c>
      <c r="I50" s="158">
        <v>20.23</v>
      </c>
      <c r="J50" s="43"/>
      <c r="K50" s="37"/>
      <c r="L50" s="37"/>
      <c r="M50" s="37"/>
      <c r="N50" s="37"/>
      <c r="O50" s="37"/>
      <c r="P50" s="37"/>
    </row>
    <row r="51" spans="1:16" ht="31.5" customHeight="1" thickBot="1" x14ac:dyDescent="0.3">
      <c r="A51" s="131">
        <v>693</v>
      </c>
      <c r="B51" s="196" t="s">
        <v>90</v>
      </c>
      <c r="C51" s="195" t="s">
        <v>250</v>
      </c>
      <c r="D51" s="92">
        <v>3.8</v>
      </c>
      <c r="E51" s="92">
        <v>3.2</v>
      </c>
      <c r="F51" s="92">
        <v>20.170000000000002</v>
      </c>
      <c r="G51" s="84">
        <f>(D51*4)+(E51*9)+(F51*4)</f>
        <v>124.68</v>
      </c>
      <c r="H51" s="84">
        <v>0</v>
      </c>
      <c r="I51" s="240">
        <v>11.77</v>
      </c>
      <c r="J51" s="37"/>
      <c r="K51" s="37"/>
      <c r="L51" s="37"/>
      <c r="M51" s="37"/>
      <c r="N51" s="37"/>
      <c r="O51" s="37"/>
      <c r="P51" s="37"/>
    </row>
    <row r="52" spans="1:16" ht="43.5" customHeight="1" thickTop="1" thickBot="1" x14ac:dyDescent="0.3">
      <c r="A52" s="433"/>
      <c r="B52" s="434" t="s">
        <v>8</v>
      </c>
      <c r="C52" s="433"/>
      <c r="D52" s="433">
        <f>SUM(D50:D51)</f>
        <v>6.8</v>
      </c>
      <c r="E52" s="433">
        <f>SUM(E50:E51)</f>
        <v>6</v>
      </c>
      <c r="F52" s="433">
        <f>SUM(F50:F51)</f>
        <v>28.57</v>
      </c>
      <c r="G52" s="435">
        <f>SUM(G50:G51)</f>
        <v>195.48000000000002</v>
      </c>
      <c r="H52" s="435"/>
      <c r="I52" s="436">
        <f>SUM(I50:I51)</f>
        <v>32</v>
      </c>
      <c r="J52" s="28"/>
      <c r="K52" s="28"/>
      <c r="L52" s="28"/>
      <c r="M52" s="28"/>
      <c r="N52" s="28"/>
      <c r="O52" s="28"/>
      <c r="P52" s="28"/>
    </row>
    <row r="53" spans="1:16" ht="38.25" customHeight="1" thickTop="1" thickBot="1" x14ac:dyDescent="0.3">
      <c r="A53" s="6"/>
      <c r="B53" s="59" t="s">
        <v>127</v>
      </c>
      <c r="C53" s="8"/>
      <c r="D53" s="8"/>
      <c r="E53" s="8"/>
      <c r="F53" s="8"/>
      <c r="G53" s="39"/>
      <c r="H53" s="236"/>
      <c r="I53" s="151"/>
    </row>
    <row r="54" spans="1:16" ht="38.25" customHeight="1" thickBot="1" x14ac:dyDescent="0.3">
      <c r="A54" s="146">
        <v>302</v>
      </c>
      <c r="B54" s="196" t="s">
        <v>179</v>
      </c>
      <c r="C54" s="197" t="s">
        <v>181</v>
      </c>
      <c r="D54" s="24">
        <v>5.8</v>
      </c>
      <c r="E54" s="24">
        <v>7.09</v>
      </c>
      <c r="F54" s="24">
        <v>22.6</v>
      </c>
      <c r="G54" s="26">
        <f>(D54*4)+(E54*9)+(F54*4)</f>
        <v>177.41000000000003</v>
      </c>
      <c r="H54" s="26">
        <v>0</v>
      </c>
      <c r="I54" s="148">
        <v>23.76</v>
      </c>
    </row>
    <row r="55" spans="1:16" ht="31.5" customHeight="1" thickBot="1" x14ac:dyDescent="0.35">
      <c r="A55" s="131" t="s">
        <v>137</v>
      </c>
      <c r="B55" s="196" t="s">
        <v>12</v>
      </c>
      <c r="C55" s="197">
        <v>200</v>
      </c>
      <c r="D55" s="24">
        <v>1.4</v>
      </c>
      <c r="E55" s="24">
        <v>1.6</v>
      </c>
      <c r="F55" s="24">
        <v>16.399999999999999</v>
      </c>
      <c r="G55" s="26">
        <f>(D55*4)+(E55*9)+(F55*4)</f>
        <v>85.6</v>
      </c>
      <c r="H55" s="26">
        <v>0</v>
      </c>
      <c r="I55" s="148">
        <v>1.93</v>
      </c>
      <c r="J55" s="30"/>
      <c r="K55" s="29"/>
      <c r="L55" s="31"/>
      <c r="M55" s="31"/>
      <c r="N55" s="31"/>
      <c r="O55" s="31"/>
      <c r="P55" s="31"/>
    </row>
    <row r="56" spans="1:16" ht="33.75" customHeight="1" thickBot="1" x14ac:dyDescent="0.35">
      <c r="A56" s="302" t="s">
        <v>76</v>
      </c>
      <c r="B56" s="571" t="s">
        <v>111</v>
      </c>
      <c r="C56" s="572" t="s">
        <v>77</v>
      </c>
      <c r="D56" s="332">
        <v>1</v>
      </c>
      <c r="E56" s="332">
        <v>0</v>
      </c>
      <c r="F56" s="332">
        <v>25.4</v>
      </c>
      <c r="G56" s="177">
        <f>(D56*4)+(E56*9)+(F56*4)</f>
        <v>105.6</v>
      </c>
      <c r="H56" s="177">
        <v>0</v>
      </c>
      <c r="I56" s="334">
        <v>14.16</v>
      </c>
      <c r="J56" s="29"/>
      <c r="K56" s="29"/>
      <c r="L56" s="31"/>
      <c r="M56" s="31"/>
      <c r="N56" s="31"/>
      <c r="O56" s="31"/>
      <c r="P56" s="31"/>
    </row>
    <row r="57" spans="1:16" ht="35.1" customHeight="1" thickBot="1" x14ac:dyDescent="0.35">
      <c r="A57" s="131" t="s">
        <v>15</v>
      </c>
      <c r="B57" s="196" t="s">
        <v>36</v>
      </c>
      <c r="C57" s="197">
        <v>34.299999999999997</v>
      </c>
      <c r="D57" s="24">
        <v>0.9</v>
      </c>
      <c r="E57" s="24">
        <v>0.12</v>
      </c>
      <c r="F57" s="24">
        <v>5.7</v>
      </c>
      <c r="G57" s="112">
        <f>(D57*4)+(E57*9)+(F57*4)</f>
        <v>27.48</v>
      </c>
      <c r="H57" s="112">
        <v>0</v>
      </c>
      <c r="I57" s="161">
        <v>2.15</v>
      </c>
      <c r="J57" s="43">
        <f>I57/C57*1000</f>
        <v>62.682215743440238</v>
      </c>
      <c r="K57" s="29"/>
      <c r="L57" s="31"/>
      <c r="M57" s="31"/>
      <c r="N57" s="31"/>
      <c r="O57" s="31"/>
      <c r="P57" s="31"/>
    </row>
    <row r="58" spans="1:16" ht="6.75" customHeight="1" thickBot="1" x14ac:dyDescent="0.35">
      <c r="A58" s="131"/>
      <c r="B58" s="196"/>
      <c r="C58" s="197"/>
      <c r="D58" s="24"/>
      <c r="E58" s="24"/>
      <c r="F58" s="24"/>
      <c r="G58" s="112"/>
      <c r="H58" s="112"/>
      <c r="I58" s="161"/>
      <c r="J58" s="43" t="e">
        <f>I58/C58*1000</f>
        <v>#DIV/0!</v>
      </c>
      <c r="K58" s="29"/>
      <c r="L58" s="31"/>
      <c r="M58" s="31"/>
      <c r="N58" s="31"/>
      <c r="O58" s="31"/>
      <c r="P58" s="31"/>
    </row>
    <row r="59" spans="1:16" ht="35.1" customHeight="1" thickTop="1" thickBot="1" x14ac:dyDescent="0.35">
      <c r="A59" s="433"/>
      <c r="B59" s="434" t="s">
        <v>8</v>
      </c>
      <c r="C59" s="445"/>
      <c r="D59" s="433">
        <f t="shared" ref="D59:I59" si="3">SUM(D54:D58)</f>
        <v>9.1</v>
      </c>
      <c r="E59" s="433">
        <f t="shared" si="3"/>
        <v>8.8099999999999987</v>
      </c>
      <c r="F59" s="433">
        <f t="shared" si="3"/>
        <v>70.100000000000009</v>
      </c>
      <c r="G59" s="435">
        <f t="shared" si="3"/>
        <v>396.09000000000003</v>
      </c>
      <c r="H59" s="435">
        <f t="shared" si="3"/>
        <v>0</v>
      </c>
      <c r="I59" s="436">
        <f t="shared" si="3"/>
        <v>42</v>
      </c>
      <c r="J59" s="29"/>
      <c r="K59" s="29"/>
      <c r="L59" s="31"/>
      <c r="M59" s="31"/>
      <c r="N59" s="31"/>
      <c r="O59" s="31"/>
      <c r="P59" s="31"/>
    </row>
    <row r="60" spans="1:16" ht="1.5" customHeight="1" thickTop="1" thickBot="1" x14ac:dyDescent="0.35">
      <c r="A60" s="18"/>
      <c r="B60" s="73"/>
      <c r="C60" s="17"/>
      <c r="D60" s="17"/>
      <c r="E60" s="17"/>
      <c r="F60" s="17"/>
      <c r="G60" s="75"/>
      <c r="H60" s="75"/>
      <c r="I60" s="151"/>
      <c r="J60" s="29"/>
      <c r="K60" s="29"/>
      <c r="L60" s="31"/>
      <c r="M60" s="31"/>
      <c r="N60" s="31"/>
      <c r="O60" s="31"/>
      <c r="P60" s="31"/>
    </row>
    <row r="61" spans="1:16" ht="34.5" hidden="1" customHeight="1" thickBot="1" x14ac:dyDescent="0.35">
      <c r="A61" s="18"/>
      <c r="B61" s="73"/>
      <c r="C61" s="17"/>
      <c r="D61" s="17"/>
      <c r="E61" s="17"/>
      <c r="F61" s="17"/>
      <c r="G61" s="75"/>
      <c r="H61" s="75"/>
      <c r="I61" s="151"/>
      <c r="J61" s="29"/>
      <c r="K61" s="29"/>
      <c r="L61" s="31"/>
      <c r="M61" s="31"/>
      <c r="N61" s="31"/>
      <c r="O61" s="31"/>
      <c r="P61" s="31"/>
    </row>
    <row r="62" spans="1:16" ht="34.5" hidden="1" customHeight="1" thickBot="1" x14ac:dyDescent="0.3">
      <c r="A62" s="18"/>
      <c r="B62" s="73"/>
      <c r="C62" s="17"/>
      <c r="D62" s="17"/>
      <c r="E62" s="17"/>
      <c r="F62" s="17"/>
      <c r="G62" s="75"/>
      <c r="H62" s="75"/>
      <c r="I62" s="151"/>
    </row>
    <row r="63" spans="1:16" ht="34.5" hidden="1" customHeight="1" thickBot="1" x14ac:dyDescent="0.3">
      <c r="A63" s="18"/>
      <c r="B63" s="73"/>
      <c r="C63" s="17"/>
      <c r="D63" s="17"/>
      <c r="E63" s="17"/>
      <c r="F63" s="17"/>
      <c r="G63" s="75"/>
      <c r="H63" s="75"/>
      <c r="I63" s="151"/>
    </row>
    <row r="64" spans="1:16" ht="35.1" customHeight="1" thickBot="1" x14ac:dyDescent="0.35">
      <c r="A64" s="457"/>
      <c r="B64" s="80" t="s">
        <v>152</v>
      </c>
      <c r="C64" s="457"/>
      <c r="D64" s="457"/>
      <c r="E64" s="457"/>
      <c r="F64" s="457"/>
      <c r="G64" s="457"/>
      <c r="H64" s="457"/>
      <c r="I64" s="457"/>
    </row>
    <row r="65" spans="1:10" ht="35.1" customHeight="1" thickBot="1" x14ac:dyDescent="0.3">
      <c r="A65" s="131" t="s">
        <v>139</v>
      </c>
      <c r="B65" s="196" t="s">
        <v>140</v>
      </c>
      <c r="C65" s="197">
        <v>210</v>
      </c>
      <c r="D65" s="24">
        <v>15.1</v>
      </c>
      <c r="E65" s="24">
        <v>13.8</v>
      </c>
      <c r="F65" s="24">
        <v>16.399999999999999</v>
      </c>
      <c r="G65" s="54">
        <f>(D65*4)+(E65*9)+(F65*4)</f>
        <v>250.2</v>
      </c>
      <c r="H65" s="63">
        <v>0</v>
      </c>
      <c r="I65" s="148">
        <v>64.78</v>
      </c>
    </row>
    <row r="66" spans="1:10" ht="35.1" customHeight="1" thickBot="1" x14ac:dyDescent="0.3">
      <c r="A66" s="131" t="s">
        <v>25</v>
      </c>
      <c r="B66" s="196" t="s">
        <v>157</v>
      </c>
      <c r="C66" s="197">
        <v>200</v>
      </c>
      <c r="D66" s="24">
        <v>0</v>
      </c>
      <c r="E66" s="24">
        <v>0</v>
      </c>
      <c r="F66" s="24">
        <v>24</v>
      </c>
      <c r="G66" s="26">
        <v>96</v>
      </c>
      <c r="H66" s="26">
        <v>60</v>
      </c>
      <c r="I66" s="148">
        <v>10.8</v>
      </c>
    </row>
    <row r="67" spans="1:10" ht="35.1" customHeight="1" thickBot="1" x14ac:dyDescent="0.3">
      <c r="A67" s="131" t="s">
        <v>76</v>
      </c>
      <c r="B67" s="205" t="s">
        <v>36</v>
      </c>
      <c r="C67" s="218" t="s">
        <v>295</v>
      </c>
      <c r="D67" s="24">
        <v>1.8</v>
      </c>
      <c r="E67" s="24">
        <v>0.4</v>
      </c>
      <c r="F67" s="24">
        <v>15.2</v>
      </c>
      <c r="G67" s="54">
        <f>(D67+F67)*4+E67*9</f>
        <v>71.599999999999994</v>
      </c>
      <c r="H67" s="54">
        <v>0</v>
      </c>
      <c r="I67" s="137">
        <v>2.42</v>
      </c>
      <c r="J67" s="43">
        <f>I67/C67*1000</f>
        <v>62.69430051813471</v>
      </c>
    </row>
    <row r="68" spans="1:10" ht="35.1" customHeight="1" thickBot="1" x14ac:dyDescent="0.3">
      <c r="A68" s="131"/>
      <c r="B68" s="205"/>
      <c r="C68" s="218"/>
      <c r="D68" s="24"/>
      <c r="E68" s="24"/>
      <c r="F68" s="24"/>
      <c r="G68" s="26"/>
      <c r="H68" s="26"/>
      <c r="I68" s="148"/>
      <c r="J68" s="43" t="e">
        <f>I68/C68*1000</f>
        <v>#DIV/0!</v>
      </c>
    </row>
    <row r="69" spans="1:10" ht="3" customHeight="1" thickBot="1" x14ac:dyDescent="0.3">
      <c r="A69" s="167"/>
      <c r="B69" s="230"/>
      <c r="C69" s="462"/>
      <c r="D69" s="100"/>
      <c r="E69" s="100"/>
      <c r="F69" s="100"/>
      <c r="G69" s="26"/>
      <c r="H69" s="26"/>
      <c r="I69" s="228"/>
      <c r="J69" s="43" t="e">
        <f>I69/C69*1000</f>
        <v>#DIV/0!</v>
      </c>
    </row>
    <row r="70" spans="1:10" ht="35.1" customHeight="1" thickTop="1" thickBot="1" x14ac:dyDescent="0.3">
      <c r="A70" s="433"/>
      <c r="B70" s="434" t="s">
        <v>8</v>
      </c>
      <c r="C70" s="433"/>
      <c r="D70" s="445">
        <f>SUM(D62:D69)</f>
        <v>16.899999999999999</v>
      </c>
      <c r="E70" s="445">
        <f>SUM(E62:E69)</f>
        <v>14.200000000000001</v>
      </c>
      <c r="F70" s="445">
        <f>SUM(F62:F69)</f>
        <v>55.599999999999994</v>
      </c>
      <c r="G70" s="446">
        <f>SUM(G62:G69)</f>
        <v>417.79999999999995</v>
      </c>
      <c r="H70" s="446">
        <f>SUM(H62:H69)</f>
        <v>60</v>
      </c>
      <c r="I70" s="421">
        <f>SUM(I65:I69)</f>
        <v>78</v>
      </c>
    </row>
    <row r="71" spans="1:10" ht="35.1" customHeight="1" thickTop="1" x14ac:dyDescent="0.3">
      <c r="A71" s="85"/>
      <c r="B71" s="32" t="s">
        <v>46</v>
      </c>
      <c r="C71" s="32"/>
      <c r="D71" s="32"/>
      <c r="E71" s="86"/>
      <c r="F71" s="85"/>
      <c r="G71" s="85"/>
      <c r="H71" s="85"/>
      <c r="I71" s="85"/>
    </row>
    <row r="72" spans="1:10" ht="20.25" x14ac:dyDescent="0.3">
      <c r="A72" s="85"/>
      <c r="B72" s="673"/>
      <c r="C72" s="673"/>
      <c r="D72" s="673"/>
      <c r="E72" s="86"/>
      <c r="F72" s="85"/>
      <c r="G72" s="85"/>
      <c r="H72" s="85"/>
      <c r="I72" s="85"/>
    </row>
    <row r="73" spans="1:10" ht="20.25" x14ac:dyDescent="0.3">
      <c r="A73" s="85"/>
      <c r="B73" s="689" t="s">
        <v>54</v>
      </c>
      <c r="C73" s="689"/>
      <c r="D73" s="689"/>
      <c r="E73" s="689"/>
      <c r="F73" s="689"/>
      <c r="G73" s="85"/>
      <c r="H73" s="85"/>
      <c r="I73" s="85"/>
    </row>
    <row r="74" spans="1:10" ht="20.25" x14ac:dyDescent="0.3">
      <c r="A74" s="85"/>
      <c r="B74" s="85"/>
      <c r="C74" s="85"/>
      <c r="D74" s="85"/>
      <c r="E74" s="85"/>
      <c r="F74" s="85"/>
      <c r="G74" s="85"/>
      <c r="H74" s="85"/>
      <c r="I74" s="85"/>
    </row>
    <row r="75" spans="1:10" ht="20.25" x14ac:dyDescent="0.3">
      <c r="A75" s="85"/>
      <c r="B75" s="32" t="s">
        <v>55</v>
      </c>
      <c r="C75" s="32"/>
      <c r="D75" s="32"/>
      <c r="I75" s="85"/>
    </row>
  </sheetData>
  <mergeCells count="12">
    <mergeCell ref="B73:F73"/>
    <mergeCell ref="B5:F5"/>
    <mergeCell ref="B6:F6"/>
    <mergeCell ref="B72:D72"/>
    <mergeCell ref="I10:I11"/>
    <mergeCell ref="D8:I8"/>
    <mergeCell ref="C10:C12"/>
    <mergeCell ref="F7:I7"/>
    <mergeCell ref="D10:F11"/>
    <mergeCell ref="G10:G11"/>
    <mergeCell ref="H10:H11"/>
    <mergeCell ref="D9:E9"/>
  </mergeCells>
  <phoneticPr fontId="1" type="noConversion"/>
  <printOptions horizontalCentered="1"/>
  <pageMargins left="0.19685039370078741" right="0.39370078740157483" top="0.19685039370078741" bottom="0.98425196850393704" header="0.70866141732283472" footer="0.51181102362204722"/>
  <pageSetup paperSize="9" scale="38" orientation="portrait" r:id="rId1"/>
  <headerFooter alignWithMargins="0"/>
  <colBreaks count="1" manualBreakCount="1">
    <brk id="10" max="63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68"/>
  <sheetViews>
    <sheetView topLeftCell="A4" zoomScale="60" zoomScaleNormal="60" zoomScaleSheetLayoutView="75" workbookViewId="0">
      <selection activeCell="E17" sqref="E17"/>
    </sheetView>
  </sheetViews>
  <sheetFormatPr defaultRowHeight="18" x14ac:dyDescent="0.25"/>
  <cols>
    <col min="1" max="1" width="10.4140625" style="1" customWidth="1"/>
    <col min="2" max="2" width="63.25" style="1" customWidth="1"/>
    <col min="3" max="3" width="15.9140625" style="1" customWidth="1"/>
    <col min="4" max="4" width="8" style="1" customWidth="1"/>
    <col min="5" max="5" width="8.6640625" style="1"/>
    <col min="6" max="6" width="7.6640625" style="1" customWidth="1"/>
    <col min="7" max="7" width="8.5" style="1" customWidth="1"/>
    <col min="8" max="8" width="6.6640625" style="1" customWidth="1"/>
    <col min="9" max="9" width="13.33203125" style="1" customWidth="1"/>
    <col min="10" max="10" width="9.332031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173"/>
      <c r="J4" s="173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25.5" x14ac:dyDescent="0.35">
      <c r="B6" s="690"/>
      <c r="C6" s="690"/>
      <c r="D6" s="690"/>
      <c r="E6" s="690"/>
      <c r="F6" s="690"/>
    </row>
    <row r="7" spans="1:16" ht="24.95" customHeight="1" x14ac:dyDescent="0.4">
      <c r="F7" s="675" t="s">
        <v>298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21" customHeight="1" thickBot="1" x14ac:dyDescent="0.35">
      <c r="A9" s="35"/>
      <c r="B9" s="35"/>
      <c r="C9" s="35"/>
      <c r="D9" s="677">
        <v>5</v>
      </c>
      <c r="E9" s="677"/>
    </row>
    <row r="10" spans="1:16" ht="37.5" customHeight="1" x14ac:dyDescent="0.25">
      <c r="A10" s="265" t="s">
        <v>0</v>
      </c>
      <c r="B10" s="140" t="s">
        <v>2</v>
      </c>
      <c r="C10" s="692" t="s">
        <v>18</v>
      </c>
      <c r="D10" s="695" t="s">
        <v>19</v>
      </c>
      <c r="E10" s="696"/>
      <c r="F10" s="697"/>
      <c r="G10" s="695" t="s">
        <v>21</v>
      </c>
      <c r="H10" s="692" t="s">
        <v>102</v>
      </c>
      <c r="I10" s="692" t="s">
        <v>23</v>
      </c>
      <c r="J10" s="44" t="s">
        <v>80</v>
      </c>
      <c r="K10" s="44"/>
      <c r="L10" s="44"/>
      <c r="M10" s="38"/>
      <c r="N10" s="44"/>
      <c r="O10" s="44"/>
      <c r="P10" s="44"/>
    </row>
    <row r="11" spans="1:16" ht="54" customHeight="1" thickBot="1" x14ac:dyDescent="0.3">
      <c r="A11" s="266" t="s">
        <v>1</v>
      </c>
      <c r="B11" s="141" t="s">
        <v>3</v>
      </c>
      <c r="C11" s="693"/>
      <c r="D11" s="698"/>
      <c r="E11" s="699"/>
      <c r="F11" s="700"/>
      <c r="G11" s="701"/>
      <c r="H11" s="702"/>
      <c r="I11" s="702"/>
      <c r="J11" s="44"/>
      <c r="K11" s="44"/>
      <c r="L11" s="44"/>
      <c r="M11" s="44"/>
      <c r="N11" s="44"/>
      <c r="O11" s="44"/>
      <c r="P11" s="44"/>
    </row>
    <row r="12" spans="1:16" ht="28.5" thickBot="1" x14ac:dyDescent="0.3">
      <c r="A12" s="267"/>
      <c r="B12" s="142"/>
      <c r="C12" s="694"/>
      <c r="D12" s="143" t="s">
        <v>4</v>
      </c>
      <c r="E12" s="143" t="s">
        <v>5</v>
      </c>
      <c r="F12" s="143" t="s">
        <v>6</v>
      </c>
      <c r="G12" s="144"/>
      <c r="H12" s="144"/>
      <c r="I12" s="145"/>
      <c r="J12" s="28"/>
      <c r="K12" s="28"/>
      <c r="L12" s="28"/>
      <c r="M12" s="28"/>
      <c r="N12" s="28"/>
      <c r="O12" s="28"/>
      <c r="P12" s="28"/>
    </row>
    <row r="13" spans="1:16" ht="17.25" customHeight="1" thickBot="1" x14ac:dyDescent="0.3">
      <c r="A13" s="268"/>
      <c r="B13" s="22" t="s">
        <v>106</v>
      </c>
      <c r="C13" s="125"/>
      <c r="D13" s="2"/>
      <c r="E13" s="2"/>
      <c r="F13" s="2"/>
      <c r="G13" s="21"/>
      <c r="H13" s="21"/>
      <c r="I13" s="9"/>
      <c r="J13" s="28"/>
      <c r="K13" s="28"/>
      <c r="L13" s="28"/>
      <c r="M13" s="28"/>
      <c r="N13" s="28"/>
      <c r="O13" s="28"/>
      <c r="P13" s="28"/>
    </row>
    <row r="14" spans="1:16" ht="3" hidden="1" customHeight="1" thickBot="1" x14ac:dyDescent="0.3">
      <c r="A14" s="269"/>
      <c r="B14" s="134"/>
      <c r="C14" s="167"/>
      <c r="D14" s="36"/>
      <c r="E14" s="36"/>
      <c r="F14" s="36"/>
      <c r="G14" s="26"/>
      <c r="H14" s="26"/>
      <c r="I14" s="137"/>
      <c r="J14" s="37"/>
      <c r="K14" s="37"/>
      <c r="L14" s="43"/>
      <c r="M14" s="37"/>
      <c r="N14" s="37"/>
      <c r="O14" s="37"/>
      <c r="P14" s="37"/>
    </row>
    <row r="15" spans="1:16" ht="48" customHeight="1" thickBot="1" x14ac:dyDescent="0.3">
      <c r="A15" s="167">
        <v>1</v>
      </c>
      <c r="B15" s="194" t="s">
        <v>214</v>
      </c>
      <c r="C15" s="195" t="s">
        <v>94</v>
      </c>
      <c r="D15" s="36">
        <v>5</v>
      </c>
      <c r="E15" s="36">
        <v>2.92</v>
      </c>
      <c r="F15" s="103">
        <v>17.5</v>
      </c>
      <c r="G15" s="63">
        <f>(D15+F15)*4+E15*9</f>
        <v>116.28</v>
      </c>
      <c r="H15" s="588">
        <v>0</v>
      </c>
      <c r="I15" s="175">
        <v>10.28</v>
      </c>
      <c r="J15" s="37"/>
      <c r="K15" s="37"/>
      <c r="L15" s="37"/>
      <c r="M15" s="37"/>
      <c r="N15" s="37"/>
      <c r="O15" s="37"/>
      <c r="P15" s="37"/>
    </row>
    <row r="16" spans="1:16" ht="34.5" customHeight="1" thickBot="1" x14ac:dyDescent="0.3">
      <c r="A16" s="302">
        <v>302</v>
      </c>
      <c r="B16" s="346" t="s">
        <v>215</v>
      </c>
      <c r="C16" s="569" t="s">
        <v>143</v>
      </c>
      <c r="D16" s="595">
        <v>8.9</v>
      </c>
      <c r="E16" s="595">
        <v>8.3000000000000007</v>
      </c>
      <c r="F16" s="595">
        <v>25.3</v>
      </c>
      <c r="G16" s="112">
        <f>(D16+F16)*4+E16*9</f>
        <v>211.5</v>
      </c>
      <c r="H16" s="596">
        <v>0</v>
      </c>
      <c r="I16" s="334">
        <v>25.22</v>
      </c>
      <c r="J16" s="37"/>
      <c r="K16" s="37"/>
      <c r="L16" s="37"/>
      <c r="M16" s="37"/>
      <c r="N16" s="37"/>
      <c r="O16" s="37"/>
      <c r="P16" s="37"/>
    </row>
    <row r="17" spans="1:17" ht="36" customHeight="1" thickBot="1" x14ac:dyDescent="0.3">
      <c r="A17" s="146">
        <v>693</v>
      </c>
      <c r="B17" s="231" t="s">
        <v>216</v>
      </c>
      <c r="C17" s="462" t="s">
        <v>217</v>
      </c>
      <c r="D17" s="100">
        <v>3.7</v>
      </c>
      <c r="E17" s="100">
        <v>3.5</v>
      </c>
      <c r="F17" s="100">
        <v>27</v>
      </c>
      <c r="G17" s="112">
        <f>(D17+F17)*4+E17*9</f>
        <v>154.30000000000001</v>
      </c>
      <c r="H17" s="296">
        <v>0</v>
      </c>
      <c r="I17" s="233">
        <v>9.77</v>
      </c>
      <c r="J17" s="43">
        <f>I17/C17*1000</f>
        <v>48.849999999999994</v>
      </c>
      <c r="K17" s="37"/>
      <c r="L17" s="37"/>
      <c r="M17" s="37"/>
      <c r="N17" s="37"/>
      <c r="O17" s="37"/>
      <c r="P17" s="37"/>
    </row>
    <row r="18" spans="1:17" ht="36.75" customHeight="1" thickBot="1" x14ac:dyDescent="0.3">
      <c r="A18" s="131" t="s">
        <v>15</v>
      </c>
      <c r="B18" s="289" t="s">
        <v>36</v>
      </c>
      <c r="C18" s="589">
        <v>18.5</v>
      </c>
      <c r="D18" s="105">
        <v>1.26</v>
      </c>
      <c r="E18" s="105">
        <v>0.34</v>
      </c>
      <c r="F18" s="583">
        <v>8.3000000000000007</v>
      </c>
      <c r="G18" s="112">
        <f>(D18+F18)*4+E18*9</f>
        <v>41.300000000000004</v>
      </c>
      <c r="H18" s="590">
        <v>0</v>
      </c>
      <c r="I18" s="137">
        <v>1.1599999999999999</v>
      </c>
      <c r="J18" s="43">
        <f>I18/C18*1000</f>
        <v>62.702702702702702</v>
      </c>
      <c r="K18" s="28"/>
      <c r="L18" s="28"/>
      <c r="M18" s="28"/>
      <c r="N18" s="28"/>
      <c r="O18" s="28"/>
      <c r="P18" s="28"/>
    </row>
    <row r="19" spans="1:17" ht="33" customHeight="1" thickBot="1" x14ac:dyDescent="0.3">
      <c r="A19" s="246" t="s">
        <v>15</v>
      </c>
      <c r="B19" s="247" t="s">
        <v>33</v>
      </c>
      <c r="C19" s="260" t="s">
        <v>218</v>
      </c>
      <c r="D19" s="227">
        <v>0.4</v>
      </c>
      <c r="E19" s="227">
        <v>0.4</v>
      </c>
      <c r="F19" s="227">
        <v>9.8000000000000007</v>
      </c>
      <c r="G19" s="296">
        <f>(D19+F19)*4+E19*9</f>
        <v>44.400000000000006</v>
      </c>
      <c r="H19" s="296">
        <v>0</v>
      </c>
      <c r="I19" s="149">
        <v>20.57</v>
      </c>
      <c r="J19" s="43">
        <f>I19/C19*1000</f>
        <v>109.18259023354565</v>
      </c>
      <c r="K19" s="28"/>
      <c r="L19" s="28"/>
      <c r="M19" s="28"/>
      <c r="N19" s="28"/>
      <c r="O19" s="28"/>
      <c r="P19" s="28"/>
    </row>
    <row r="20" spans="1:17" ht="36.75" customHeight="1" thickTop="1" thickBot="1" x14ac:dyDescent="0.3">
      <c r="A20" s="465"/>
      <c r="B20" s="418" t="s">
        <v>8</v>
      </c>
      <c r="C20" s="417"/>
      <c r="D20" s="419">
        <f>SUM(D15:D19)</f>
        <v>19.260000000000002</v>
      </c>
      <c r="E20" s="419">
        <f>SUM(E15:E19)</f>
        <v>15.46</v>
      </c>
      <c r="F20" s="419">
        <f>SUM(F15:F19)</f>
        <v>87.899999999999991</v>
      </c>
      <c r="G20" s="419">
        <f>SUM(G15:G19)</f>
        <v>567.78</v>
      </c>
      <c r="H20" s="420">
        <f>SUM(H15:H19)</f>
        <v>0</v>
      </c>
      <c r="I20" s="421">
        <f>I15+I16+I17+I18+I19</f>
        <v>67</v>
      </c>
      <c r="J20" s="43" t="e">
        <f>I20/C20*1000</f>
        <v>#DIV/0!</v>
      </c>
      <c r="K20" s="28"/>
      <c r="L20" s="28"/>
      <c r="M20" s="28"/>
      <c r="N20" s="28"/>
      <c r="O20" s="28"/>
      <c r="P20" s="28"/>
    </row>
    <row r="21" spans="1:17" ht="20.25" customHeight="1" thickTop="1" thickBot="1" x14ac:dyDescent="0.3">
      <c r="A21" s="464"/>
      <c r="B21" s="425" t="s">
        <v>107</v>
      </c>
      <c r="C21" s="169"/>
      <c r="D21" s="25"/>
      <c r="E21" s="25"/>
      <c r="F21" s="25"/>
      <c r="G21" s="53"/>
      <c r="H21" s="232"/>
      <c r="I21" s="307"/>
      <c r="J21" s="28"/>
      <c r="K21" s="28"/>
      <c r="L21" s="28"/>
      <c r="M21" s="28"/>
      <c r="N21" s="28"/>
      <c r="O21" s="28"/>
      <c r="P21" s="28"/>
    </row>
    <row r="22" spans="1:17" ht="45.75" customHeight="1" thickBot="1" x14ac:dyDescent="0.3">
      <c r="A22" s="167">
        <v>1</v>
      </c>
      <c r="B22" s="194" t="s">
        <v>214</v>
      </c>
      <c r="C22" s="195" t="s">
        <v>94</v>
      </c>
      <c r="D22" s="36">
        <v>5</v>
      </c>
      <c r="E22" s="36">
        <v>2.92</v>
      </c>
      <c r="F22" s="103">
        <v>17.5</v>
      </c>
      <c r="G22" s="63">
        <f>(D22+F22)*4+E22*9</f>
        <v>116.28</v>
      </c>
      <c r="H22" s="588">
        <v>0</v>
      </c>
      <c r="I22" s="175">
        <v>10.28</v>
      </c>
      <c r="J22" s="28"/>
      <c r="K22" s="28"/>
      <c r="L22" s="28"/>
      <c r="M22" s="28"/>
      <c r="N22" s="28"/>
      <c r="O22" s="28"/>
      <c r="P22" s="28"/>
    </row>
    <row r="23" spans="1:17" ht="35.25" customHeight="1" thickBot="1" x14ac:dyDescent="0.3">
      <c r="A23" s="302">
        <v>302</v>
      </c>
      <c r="B23" s="346" t="s">
        <v>215</v>
      </c>
      <c r="C23" s="569" t="s">
        <v>126</v>
      </c>
      <c r="D23" s="595">
        <v>11.1</v>
      </c>
      <c r="E23" s="595">
        <v>10.3</v>
      </c>
      <c r="F23" s="595">
        <v>31.6</v>
      </c>
      <c r="G23" s="112">
        <f>(D23+F23)*4+E23*9</f>
        <v>263.5</v>
      </c>
      <c r="H23" s="596">
        <v>0</v>
      </c>
      <c r="I23" s="334">
        <v>32.659999999999997</v>
      </c>
      <c r="J23" s="28"/>
      <c r="K23" s="28"/>
      <c r="L23" s="28"/>
      <c r="M23" s="28"/>
      <c r="N23" s="28"/>
      <c r="O23" s="28"/>
      <c r="P23" s="28"/>
    </row>
    <row r="24" spans="1:17" ht="33.75" customHeight="1" thickBot="1" x14ac:dyDescent="0.3">
      <c r="A24" s="146">
        <v>693</v>
      </c>
      <c r="B24" s="231" t="s">
        <v>216</v>
      </c>
      <c r="C24" s="462" t="s">
        <v>217</v>
      </c>
      <c r="D24" s="100">
        <v>3.7</v>
      </c>
      <c r="E24" s="100">
        <v>3.5</v>
      </c>
      <c r="F24" s="100">
        <v>27</v>
      </c>
      <c r="G24" s="112">
        <f>(D24+F24)*4+E24*9</f>
        <v>154.30000000000001</v>
      </c>
      <c r="H24" s="296">
        <v>0</v>
      </c>
      <c r="I24" s="233">
        <v>9.77</v>
      </c>
      <c r="J24" s="43">
        <f>I24/C24*1000</f>
        <v>48.849999999999994</v>
      </c>
      <c r="K24" s="28"/>
      <c r="L24" s="28"/>
      <c r="M24" s="28"/>
      <c r="N24" s="28"/>
      <c r="O24" s="28"/>
      <c r="P24" s="28"/>
    </row>
    <row r="25" spans="1:17" ht="39" customHeight="1" thickBot="1" x14ac:dyDescent="0.3">
      <c r="A25" s="131" t="s">
        <v>15</v>
      </c>
      <c r="B25" s="289" t="s">
        <v>36</v>
      </c>
      <c r="C25" s="589">
        <v>37.200000000000003</v>
      </c>
      <c r="D25" s="105">
        <v>1.26</v>
      </c>
      <c r="E25" s="105">
        <v>0.34</v>
      </c>
      <c r="F25" s="583">
        <v>8.3000000000000007</v>
      </c>
      <c r="G25" s="112">
        <f>(D25+F25)*4+E25*9</f>
        <v>41.300000000000004</v>
      </c>
      <c r="H25" s="590">
        <v>0</v>
      </c>
      <c r="I25" s="137">
        <v>2.33</v>
      </c>
      <c r="J25" s="43">
        <f>I25/C25*1000</f>
        <v>62.634408602150543</v>
      </c>
      <c r="K25" s="28"/>
      <c r="L25" s="28"/>
      <c r="M25" s="28"/>
      <c r="N25" s="28"/>
      <c r="O25" s="28"/>
      <c r="P25" s="28"/>
    </row>
    <row r="26" spans="1:17" ht="31.5" customHeight="1" thickBot="1" x14ac:dyDescent="0.3">
      <c r="A26" s="246" t="s">
        <v>15</v>
      </c>
      <c r="B26" s="247" t="s">
        <v>33</v>
      </c>
      <c r="C26" s="260" t="s">
        <v>219</v>
      </c>
      <c r="D26" s="227">
        <v>0.4</v>
      </c>
      <c r="E26" s="227">
        <v>0.4</v>
      </c>
      <c r="F26" s="227">
        <v>9.8000000000000007</v>
      </c>
      <c r="G26" s="296">
        <f>(D26+F26)*4+E26*9</f>
        <v>44.400000000000006</v>
      </c>
      <c r="H26" s="296">
        <v>0</v>
      </c>
      <c r="I26" s="149">
        <v>22.96</v>
      </c>
      <c r="J26" s="43">
        <f>I26/C26*1000</f>
        <v>109.1773656680932</v>
      </c>
      <c r="K26" s="28"/>
      <c r="L26" s="28"/>
      <c r="M26" s="28"/>
      <c r="N26" s="28"/>
      <c r="O26" s="28"/>
      <c r="P26" s="28"/>
    </row>
    <row r="27" spans="1:17" ht="30" customHeight="1" thickTop="1" thickBot="1" x14ac:dyDescent="0.3">
      <c r="A27" s="465"/>
      <c r="B27" s="418" t="s">
        <v>8</v>
      </c>
      <c r="C27" s="417"/>
      <c r="D27" s="419">
        <f t="shared" ref="D27:I27" si="0">SUM(D22:D26)</f>
        <v>21.46</v>
      </c>
      <c r="E27" s="419">
        <f t="shared" si="0"/>
        <v>17.459999999999997</v>
      </c>
      <c r="F27" s="419">
        <f t="shared" si="0"/>
        <v>94.199999999999989</v>
      </c>
      <c r="G27" s="419">
        <f t="shared" si="0"/>
        <v>619.77999999999986</v>
      </c>
      <c r="H27" s="420">
        <f t="shared" si="0"/>
        <v>0</v>
      </c>
      <c r="I27" s="421">
        <f t="shared" si="0"/>
        <v>78</v>
      </c>
      <c r="J27" s="43"/>
      <c r="K27" s="28"/>
      <c r="L27" s="28"/>
      <c r="M27" s="28"/>
      <c r="N27" s="28"/>
      <c r="O27" s="28"/>
      <c r="P27" s="28"/>
    </row>
    <row r="28" spans="1:17" ht="24.75" customHeight="1" thickTop="1" thickBot="1" x14ac:dyDescent="0.3">
      <c r="A28" s="6"/>
      <c r="B28" s="95" t="s">
        <v>30</v>
      </c>
      <c r="C28" s="119"/>
      <c r="D28" s="6"/>
      <c r="E28" s="6"/>
      <c r="F28" s="6"/>
      <c r="G28" s="219"/>
      <c r="H28" s="219"/>
      <c r="I28" s="151"/>
      <c r="J28" s="28"/>
      <c r="K28" s="28"/>
      <c r="L28" s="28"/>
      <c r="M28" s="28"/>
      <c r="N28" s="28"/>
      <c r="O28" s="28"/>
      <c r="P28" s="28"/>
      <c r="Q28" s="27"/>
    </row>
    <row r="29" spans="1:17" ht="71.25" hidden="1" customHeight="1" thickBot="1" x14ac:dyDescent="0.3">
      <c r="A29" s="269"/>
      <c r="B29" s="194"/>
      <c r="C29" s="195"/>
      <c r="D29" s="36"/>
      <c r="E29" s="36"/>
      <c r="F29" s="36"/>
      <c r="G29" s="26"/>
      <c r="H29" s="26"/>
      <c r="I29" s="137"/>
      <c r="J29" s="37"/>
      <c r="K29" s="37"/>
      <c r="L29" s="37"/>
      <c r="M29" s="37"/>
      <c r="N29" s="37"/>
      <c r="O29" s="37"/>
      <c r="P29" s="37"/>
      <c r="Q29" s="28"/>
    </row>
    <row r="30" spans="1:17" ht="53.25" customHeight="1" thickBot="1" x14ac:dyDescent="0.3">
      <c r="A30" s="191" t="s">
        <v>115</v>
      </c>
      <c r="B30" s="194" t="s">
        <v>116</v>
      </c>
      <c r="C30" s="195" t="s">
        <v>283</v>
      </c>
      <c r="D30" s="36">
        <v>10.1</v>
      </c>
      <c r="E30" s="36">
        <v>12.3</v>
      </c>
      <c r="F30" s="36">
        <v>12.1</v>
      </c>
      <c r="G30" s="63">
        <f>(D30+F30)*4+E30*9</f>
        <v>199.5</v>
      </c>
      <c r="H30" s="63">
        <v>0</v>
      </c>
      <c r="I30" s="148">
        <v>17.88</v>
      </c>
      <c r="J30" s="37"/>
      <c r="K30" s="37"/>
      <c r="L30" s="37"/>
      <c r="M30" s="37"/>
      <c r="N30" s="37"/>
      <c r="O30" s="37"/>
      <c r="P30" s="37"/>
      <c r="Q30" s="27"/>
    </row>
    <row r="31" spans="1:17" ht="54" customHeight="1" thickBot="1" x14ac:dyDescent="0.3">
      <c r="A31" s="139">
        <v>440</v>
      </c>
      <c r="B31" s="221" t="s">
        <v>288</v>
      </c>
      <c r="C31" s="650" t="s">
        <v>287</v>
      </c>
      <c r="D31" s="62">
        <v>21</v>
      </c>
      <c r="E31" s="62">
        <v>15.5</v>
      </c>
      <c r="F31" s="62">
        <v>13.4</v>
      </c>
      <c r="G31" s="177">
        <f>(D31*4)+(E31*9)+(F31*4)</f>
        <v>277.10000000000002</v>
      </c>
      <c r="H31" s="63">
        <v>0</v>
      </c>
      <c r="I31" s="137">
        <v>65.989999999999995</v>
      </c>
      <c r="J31" s="37"/>
      <c r="K31" s="37"/>
      <c r="L31" s="37"/>
      <c r="M31" s="37"/>
      <c r="N31" s="37"/>
      <c r="O31" s="37"/>
      <c r="P31" s="37"/>
    </row>
    <row r="32" spans="1:17" ht="41.25" customHeight="1" thickBot="1" x14ac:dyDescent="0.3">
      <c r="A32" s="131"/>
      <c r="B32" s="194"/>
      <c r="C32" s="167"/>
      <c r="D32" s="36"/>
      <c r="E32" s="36"/>
      <c r="F32" s="36"/>
      <c r="G32" s="177"/>
      <c r="H32" s="54"/>
      <c r="I32" s="148"/>
      <c r="J32" s="37"/>
      <c r="K32" s="37"/>
      <c r="L32" s="37"/>
      <c r="M32" s="37"/>
      <c r="N32" s="37"/>
      <c r="O32" s="37"/>
      <c r="P32" s="37"/>
    </row>
    <row r="33" spans="1:16" ht="7.5" customHeight="1" thickBot="1" x14ac:dyDescent="0.3">
      <c r="A33" s="131"/>
      <c r="B33" s="212"/>
      <c r="C33" s="125"/>
      <c r="D33" s="36"/>
      <c r="E33" s="36"/>
      <c r="F33" s="36"/>
      <c r="G33" s="54"/>
      <c r="H33" s="54"/>
      <c r="I33" s="137"/>
      <c r="J33" s="37"/>
      <c r="K33" s="37"/>
      <c r="L33" s="37"/>
      <c r="M33" s="37"/>
      <c r="N33" s="37"/>
      <c r="O33" s="37"/>
      <c r="P33" s="37"/>
    </row>
    <row r="34" spans="1:16" ht="69.75" customHeight="1" thickBot="1" x14ac:dyDescent="0.3">
      <c r="A34" s="146" t="s">
        <v>83</v>
      </c>
      <c r="B34" s="196" t="s">
        <v>104</v>
      </c>
      <c r="C34" s="197" t="s">
        <v>92</v>
      </c>
      <c r="D34" s="24">
        <v>0.15</v>
      </c>
      <c r="E34" s="24">
        <v>0</v>
      </c>
      <c r="F34" s="24">
        <v>19.28</v>
      </c>
      <c r="G34" s="26">
        <f>(D34*4)+(E34*9)+(F34*4)</f>
        <v>77.72</v>
      </c>
      <c r="H34" s="26">
        <v>60</v>
      </c>
      <c r="I34" s="148">
        <v>7.87</v>
      </c>
      <c r="J34" s="37"/>
      <c r="K34" s="37"/>
      <c r="L34" s="37"/>
      <c r="M34" s="37"/>
      <c r="N34" s="37"/>
      <c r="O34" s="37"/>
      <c r="P34" s="37"/>
    </row>
    <row r="35" spans="1:16" ht="38.25" customHeight="1" thickBot="1" x14ac:dyDescent="0.3">
      <c r="A35" s="269" t="s">
        <v>15</v>
      </c>
      <c r="B35" s="196" t="s">
        <v>91</v>
      </c>
      <c r="C35" s="603">
        <v>37</v>
      </c>
      <c r="D35" s="24">
        <v>3.1</v>
      </c>
      <c r="E35" s="24">
        <v>0.85</v>
      </c>
      <c r="F35" s="24">
        <v>20.7</v>
      </c>
      <c r="G35" s="26">
        <f>(D35*4)+(E35*9)+(F35*4)</f>
        <v>102.85</v>
      </c>
      <c r="H35" s="26">
        <v>0</v>
      </c>
      <c r="I35" s="148">
        <v>2.3199999999999998</v>
      </c>
      <c r="J35" s="43">
        <f>I35/C35*1000</f>
        <v>62.702702702702702</v>
      </c>
      <c r="K35" s="37"/>
      <c r="L35" s="37"/>
      <c r="M35" s="37"/>
      <c r="N35" s="37"/>
      <c r="O35" s="37"/>
      <c r="P35" s="37"/>
    </row>
    <row r="36" spans="1:16" ht="38.25" customHeight="1" thickBot="1" x14ac:dyDescent="0.3">
      <c r="A36" s="277" t="s">
        <v>15</v>
      </c>
      <c r="B36" s="231" t="s">
        <v>13</v>
      </c>
      <c r="C36" s="215">
        <v>31.1</v>
      </c>
      <c r="D36" s="100">
        <v>1.26</v>
      </c>
      <c r="E36" s="100">
        <v>0.34</v>
      </c>
      <c r="F36" s="100">
        <v>8.3000000000000007</v>
      </c>
      <c r="G36" s="26">
        <f>(D36*4)+(E36*9)+(F36*4)</f>
        <v>41.300000000000004</v>
      </c>
      <c r="H36" s="26">
        <v>0</v>
      </c>
      <c r="I36" s="175">
        <v>1.94</v>
      </c>
      <c r="J36" s="43">
        <f>I36/C36*1000</f>
        <v>62.379421221864945</v>
      </c>
      <c r="K36" s="37"/>
      <c r="L36" s="37"/>
      <c r="M36" s="37"/>
      <c r="N36" s="37"/>
      <c r="O36" s="37"/>
      <c r="P36" s="37"/>
    </row>
    <row r="37" spans="1:16" ht="33" customHeight="1" thickTop="1" thickBot="1" x14ac:dyDescent="0.3">
      <c r="A37" s="458"/>
      <c r="B37" s="418" t="s">
        <v>8</v>
      </c>
      <c r="C37" s="417"/>
      <c r="D37" s="419">
        <f t="shared" ref="D37:I37" si="1">SUM(D29:D36)</f>
        <v>35.61</v>
      </c>
      <c r="E37" s="419">
        <f t="shared" si="1"/>
        <v>28.990000000000002</v>
      </c>
      <c r="F37" s="419">
        <f t="shared" si="1"/>
        <v>73.78</v>
      </c>
      <c r="G37" s="419">
        <f t="shared" si="1"/>
        <v>698.47</v>
      </c>
      <c r="H37" s="420">
        <f t="shared" si="1"/>
        <v>60</v>
      </c>
      <c r="I37" s="421">
        <f t="shared" si="1"/>
        <v>95.999999999999986</v>
      </c>
      <c r="J37" s="37"/>
      <c r="K37" s="37"/>
      <c r="L37" s="37"/>
      <c r="M37" s="37"/>
      <c r="N37" s="37"/>
      <c r="O37" s="37"/>
      <c r="P37" s="37"/>
    </row>
    <row r="38" spans="1:16" ht="33.75" hidden="1" customHeight="1" thickBot="1" x14ac:dyDescent="0.3">
      <c r="A38" s="272"/>
      <c r="B38" s="12" t="s">
        <v>10</v>
      </c>
      <c r="C38" s="143"/>
      <c r="D38" s="8" t="e">
        <f>#REF!+D37</f>
        <v>#REF!</v>
      </c>
      <c r="E38" s="8" t="e">
        <f>#REF!+E37</f>
        <v>#REF!</v>
      </c>
      <c r="F38" s="8" t="e">
        <f>#REF!+F37</f>
        <v>#REF!</v>
      </c>
      <c r="G38" s="39" t="e">
        <f>#REF!+G37</f>
        <v>#REF!</v>
      </c>
      <c r="H38" s="115"/>
      <c r="I38" s="156"/>
      <c r="J38" s="28"/>
      <c r="K38" s="37"/>
      <c r="L38" s="37"/>
      <c r="M38" s="37"/>
      <c r="N38" s="37"/>
      <c r="O38" s="28"/>
      <c r="P38" s="28"/>
    </row>
    <row r="39" spans="1:16" ht="22.5" customHeight="1" thickTop="1" thickBot="1" x14ac:dyDescent="0.3">
      <c r="A39" s="270"/>
      <c r="B39" s="96" t="s">
        <v>31</v>
      </c>
      <c r="C39" s="130"/>
      <c r="D39" s="4"/>
      <c r="E39" s="4"/>
      <c r="F39" s="4"/>
      <c r="G39" s="42"/>
      <c r="H39" s="42"/>
      <c r="I39" s="155"/>
      <c r="J39" s="28"/>
      <c r="K39" s="37"/>
      <c r="L39" s="37"/>
      <c r="M39" s="37"/>
      <c r="N39" s="37"/>
      <c r="O39" s="28"/>
      <c r="P39" s="28"/>
    </row>
    <row r="40" spans="1:16" ht="0.75" customHeight="1" thickBot="1" x14ac:dyDescent="0.3">
      <c r="A40" s="269"/>
      <c r="B40" s="194"/>
      <c r="C40" s="195"/>
      <c r="D40" s="36"/>
      <c r="E40" s="36"/>
      <c r="F40" s="36"/>
      <c r="G40" s="26"/>
      <c r="H40" s="26"/>
      <c r="I40" s="137"/>
      <c r="J40" s="37"/>
      <c r="K40" s="37"/>
      <c r="L40" s="37"/>
      <c r="M40" s="37"/>
      <c r="N40" s="37"/>
      <c r="O40" s="37"/>
      <c r="P40" s="37"/>
    </row>
    <row r="41" spans="1:16" ht="51" customHeight="1" thickBot="1" x14ac:dyDescent="0.3">
      <c r="A41" s="191" t="s">
        <v>115</v>
      </c>
      <c r="B41" s="194" t="s">
        <v>116</v>
      </c>
      <c r="C41" s="195" t="s">
        <v>251</v>
      </c>
      <c r="D41" s="36">
        <v>9</v>
      </c>
      <c r="E41" s="36">
        <v>10</v>
      </c>
      <c r="F41" s="36">
        <v>10</v>
      </c>
      <c r="G41" s="63">
        <f>(D41+F41)*4+E41*9</f>
        <v>166</v>
      </c>
      <c r="H41" s="63">
        <v>0</v>
      </c>
      <c r="I41" s="137">
        <v>21.68</v>
      </c>
      <c r="J41" s="37"/>
      <c r="K41" s="37"/>
      <c r="L41" s="37"/>
      <c r="M41" s="37"/>
      <c r="N41" s="37"/>
      <c r="O41" s="37"/>
      <c r="P41" s="37"/>
    </row>
    <row r="42" spans="1:16" ht="55.5" customHeight="1" thickBot="1" x14ac:dyDescent="0.3">
      <c r="A42" s="139">
        <v>440</v>
      </c>
      <c r="B42" s="221" t="s">
        <v>288</v>
      </c>
      <c r="C42" s="650" t="s">
        <v>289</v>
      </c>
      <c r="D42" s="62">
        <v>24</v>
      </c>
      <c r="E42" s="62">
        <v>16.3</v>
      </c>
      <c r="F42" s="62">
        <v>14.1</v>
      </c>
      <c r="G42" s="177">
        <f>(D42*4)+(E42*9)+(F42*4)</f>
        <v>299.10000000000002</v>
      </c>
      <c r="H42" s="63">
        <v>0</v>
      </c>
      <c r="I42" s="148">
        <v>80.2</v>
      </c>
      <c r="J42" s="37"/>
      <c r="K42" s="37"/>
      <c r="L42" s="37"/>
      <c r="M42" s="37"/>
      <c r="N42" s="37"/>
      <c r="O42" s="37"/>
      <c r="P42" s="37"/>
    </row>
    <row r="43" spans="1:16" ht="37.5" customHeight="1" thickBot="1" x14ac:dyDescent="0.3">
      <c r="A43" s="131"/>
      <c r="B43" s="194"/>
      <c r="C43" s="167"/>
      <c r="D43" s="36"/>
      <c r="E43" s="36"/>
      <c r="F43" s="36"/>
      <c r="G43" s="177"/>
      <c r="H43" s="54"/>
      <c r="I43" s="148"/>
      <c r="J43" s="37"/>
      <c r="K43" s="37"/>
      <c r="L43" s="37"/>
      <c r="M43" s="37"/>
      <c r="N43" s="37"/>
      <c r="O43" s="37"/>
      <c r="P43" s="37"/>
    </row>
    <row r="44" spans="1:16" ht="9" customHeight="1" thickBot="1" x14ac:dyDescent="0.3">
      <c r="A44" s="131"/>
      <c r="B44" s="212"/>
      <c r="C44" s="125"/>
      <c r="D44" s="36"/>
      <c r="E44" s="36"/>
      <c r="F44" s="36"/>
      <c r="G44" s="54"/>
      <c r="H44" s="54"/>
      <c r="I44" s="137"/>
      <c r="J44" s="37"/>
      <c r="K44" s="37"/>
      <c r="L44" s="37"/>
      <c r="M44" s="37"/>
      <c r="N44" s="37"/>
      <c r="O44" s="37"/>
      <c r="P44" s="37"/>
    </row>
    <row r="45" spans="1:16" ht="67.5" customHeight="1" thickBot="1" x14ac:dyDescent="0.3">
      <c r="A45" s="146" t="s">
        <v>83</v>
      </c>
      <c r="B45" s="196" t="s">
        <v>104</v>
      </c>
      <c r="C45" s="197" t="s">
        <v>93</v>
      </c>
      <c r="D45" s="24">
        <v>0.15</v>
      </c>
      <c r="E45" s="24">
        <v>0</v>
      </c>
      <c r="F45" s="24">
        <v>19.28</v>
      </c>
      <c r="G45" s="26">
        <f>(D45*4)+(E45*9)+(F45*4)</f>
        <v>77.72</v>
      </c>
      <c r="H45" s="26">
        <v>70</v>
      </c>
      <c r="I45" s="148">
        <v>7.93</v>
      </c>
      <c r="J45" s="37"/>
      <c r="K45" s="37"/>
      <c r="L45" s="37"/>
      <c r="M45" s="37"/>
      <c r="N45" s="37"/>
      <c r="O45" s="37"/>
      <c r="P45" s="37"/>
    </row>
    <row r="46" spans="1:16" ht="33.75" customHeight="1" thickBot="1" x14ac:dyDescent="0.3">
      <c r="A46" s="269" t="s">
        <v>15</v>
      </c>
      <c r="B46" s="196" t="s">
        <v>91</v>
      </c>
      <c r="C46" s="197">
        <v>45.8</v>
      </c>
      <c r="D46" s="24">
        <v>1.45</v>
      </c>
      <c r="E46" s="24">
        <v>0.39</v>
      </c>
      <c r="F46" s="24">
        <v>9.5399999999999991</v>
      </c>
      <c r="G46" s="26">
        <f>(D46*4)+(E46*9)+(F46*4)</f>
        <v>47.47</v>
      </c>
      <c r="H46" s="26">
        <v>0</v>
      </c>
      <c r="I46" s="148">
        <v>2.87</v>
      </c>
      <c r="J46" s="43">
        <f>I46/C46*1000</f>
        <v>62.663755458515297</v>
      </c>
      <c r="K46" s="37"/>
      <c r="L46" s="37"/>
      <c r="M46" s="37"/>
      <c r="N46" s="37"/>
      <c r="O46" s="37"/>
      <c r="P46" s="37"/>
    </row>
    <row r="47" spans="1:16" ht="35.25" customHeight="1" thickBot="1" x14ac:dyDescent="0.3">
      <c r="A47" s="277" t="s">
        <v>15</v>
      </c>
      <c r="B47" s="231" t="s">
        <v>13</v>
      </c>
      <c r="C47" s="215">
        <v>37</v>
      </c>
      <c r="D47" s="100">
        <v>1.1299999999999999</v>
      </c>
      <c r="E47" s="100">
        <v>0.3</v>
      </c>
      <c r="F47" s="100">
        <v>7.47</v>
      </c>
      <c r="G47" s="26">
        <f>(D47*4)+(E47*9)+(F47*4)</f>
        <v>37.099999999999994</v>
      </c>
      <c r="H47" s="26">
        <v>0</v>
      </c>
      <c r="I47" s="175">
        <v>2.3199999999999998</v>
      </c>
      <c r="J47" s="43">
        <f>I47/C47*1000</f>
        <v>62.702702702702702</v>
      </c>
      <c r="K47" s="37"/>
      <c r="L47" s="37"/>
      <c r="M47" s="37"/>
      <c r="N47" s="37"/>
      <c r="O47" s="37"/>
      <c r="P47" s="37"/>
    </row>
    <row r="48" spans="1:16" ht="58.5" customHeight="1" thickTop="1" thickBot="1" x14ac:dyDescent="0.3">
      <c r="A48" s="458"/>
      <c r="B48" s="459" t="s">
        <v>8</v>
      </c>
      <c r="C48" s="417"/>
      <c r="D48" s="419">
        <f>SUM(D40:D47)</f>
        <v>35.730000000000004</v>
      </c>
      <c r="E48" s="419">
        <f>SUM(E40:E47)</f>
        <v>26.990000000000002</v>
      </c>
      <c r="F48" s="419">
        <f>SUM(F40:F47)</f>
        <v>60.39</v>
      </c>
      <c r="G48" s="419">
        <f>SUM(G40:G47)</f>
        <v>627.3900000000001</v>
      </c>
      <c r="H48" s="420">
        <f>SUM(H40:H47)</f>
        <v>70</v>
      </c>
      <c r="I48" s="421">
        <f>SUM(I39:I47)</f>
        <v>115</v>
      </c>
      <c r="J48" s="28"/>
      <c r="K48" s="37"/>
      <c r="L48" s="37"/>
      <c r="M48" s="37"/>
      <c r="N48" s="28"/>
      <c r="O48" s="37"/>
      <c r="P48" s="28"/>
    </row>
    <row r="49" spans="1:16" ht="24.95" customHeight="1" thickTop="1" thickBot="1" x14ac:dyDescent="0.3">
      <c r="A49" s="272"/>
      <c r="B49" s="11"/>
      <c r="C49" s="169"/>
      <c r="D49" s="8"/>
      <c r="E49" s="8"/>
      <c r="F49" s="8"/>
      <c r="G49" s="251"/>
      <c r="H49" s="251"/>
      <c r="I49" s="151"/>
      <c r="J49" s="28"/>
      <c r="K49" s="37"/>
      <c r="L49" s="37"/>
      <c r="M49" s="37"/>
      <c r="N49" s="28"/>
      <c r="O49" s="37"/>
      <c r="P49" s="28"/>
    </row>
    <row r="50" spans="1:16" ht="33" customHeight="1" thickBot="1" x14ac:dyDescent="0.3">
      <c r="A50" s="272"/>
      <c r="B50" s="59" t="s">
        <v>127</v>
      </c>
      <c r="C50" s="169"/>
      <c r="D50" s="25"/>
      <c r="E50" s="25"/>
      <c r="F50" s="25"/>
      <c r="G50" s="51"/>
      <c r="H50" s="51"/>
      <c r="I50" s="152"/>
      <c r="J50" s="37"/>
      <c r="K50" s="37"/>
      <c r="L50" s="37"/>
      <c r="M50" s="37"/>
      <c r="N50" s="37"/>
      <c r="O50" s="37"/>
      <c r="P50" s="37"/>
    </row>
    <row r="51" spans="1:16" ht="35.25" hidden="1" customHeight="1" thickBot="1" x14ac:dyDescent="0.3">
      <c r="A51" s="269"/>
      <c r="B51" s="134"/>
      <c r="C51" s="167"/>
      <c r="D51" s="36"/>
      <c r="E51" s="36"/>
      <c r="F51" s="36"/>
      <c r="G51" s="26"/>
      <c r="H51" s="26"/>
      <c r="I51" s="137"/>
      <c r="J51" s="28"/>
      <c r="K51" s="28"/>
      <c r="L51" s="28"/>
      <c r="M51" s="28"/>
      <c r="N51" s="28"/>
      <c r="O51" s="28"/>
      <c r="P51" s="28"/>
    </row>
    <row r="52" spans="1:16" ht="66" customHeight="1" thickBot="1" x14ac:dyDescent="0.3">
      <c r="A52" s="302">
        <v>302</v>
      </c>
      <c r="B52" s="346" t="s">
        <v>215</v>
      </c>
      <c r="C52" s="569" t="s">
        <v>124</v>
      </c>
      <c r="D52" s="595">
        <v>8.9</v>
      </c>
      <c r="E52" s="595">
        <v>8.3000000000000007</v>
      </c>
      <c r="F52" s="595">
        <v>25.3</v>
      </c>
      <c r="G52" s="112">
        <f>(D52+F52)*4+E52*9</f>
        <v>211.5</v>
      </c>
      <c r="H52" s="596">
        <v>0</v>
      </c>
      <c r="I52" s="334">
        <v>16.100000000000001</v>
      </c>
    </row>
    <row r="53" spans="1:16" ht="39.75" customHeight="1" thickBot="1" x14ac:dyDescent="0.35">
      <c r="A53" s="146">
        <v>693</v>
      </c>
      <c r="B53" s="231" t="s">
        <v>216</v>
      </c>
      <c r="C53" s="462" t="s">
        <v>217</v>
      </c>
      <c r="D53" s="100">
        <v>3.7</v>
      </c>
      <c r="E53" s="100">
        <v>3.5</v>
      </c>
      <c r="F53" s="100">
        <v>27</v>
      </c>
      <c r="G53" s="63">
        <f>(D53+F53)*4+E53*9</f>
        <v>154.30000000000001</v>
      </c>
      <c r="H53" s="296">
        <v>0</v>
      </c>
      <c r="I53" s="233">
        <v>9.77</v>
      </c>
      <c r="J53" s="30"/>
      <c r="K53" s="29"/>
      <c r="L53" s="31"/>
      <c r="M53" s="31"/>
      <c r="N53" s="31"/>
      <c r="O53" s="31"/>
      <c r="P53" s="31"/>
    </row>
    <row r="54" spans="1:16" ht="39.75" customHeight="1" thickBot="1" x14ac:dyDescent="0.35">
      <c r="A54" s="131" t="s">
        <v>76</v>
      </c>
      <c r="B54" s="289" t="s">
        <v>36</v>
      </c>
      <c r="C54" s="589">
        <v>40</v>
      </c>
      <c r="D54" s="105">
        <v>1.26</v>
      </c>
      <c r="E54" s="105">
        <v>0.34</v>
      </c>
      <c r="F54" s="105">
        <v>8.3000000000000007</v>
      </c>
      <c r="G54" s="54">
        <f>(D54+F54)*4+E54*9</f>
        <v>41.300000000000004</v>
      </c>
      <c r="H54" s="54">
        <v>0</v>
      </c>
      <c r="I54" s="148">
        <v>2.5</v>
      </c>
      <c r="J54" s="43">
        <f>I54/C54*1000</f>
        <v>62.5</v>
      </c>
      <c r="K54" s="29"/>
      <c r="L54" s="31"/>
      <c r="M54" s="31"/>
      <c r="N54" s="31"/>
      <c r="O54" s="31"/>
      <c r="P54" s="31"/>
    </row>
    <row r="55" spans="1:16" ht="33.75" customHeight="1" thickBot="1" x14ac:dyDescent="0.35">
      <c r="A55" s="246" t="s">
        <v>15</v>
      </c>
      <c r="B55" s="247" t="s">
        <v>33</v>
      </c>
      <c r="C55" s="260" t="s">
        <v>221</v>
      </c>
      <c r="D55" s="227">
        <v>0.4</v>
      </c>
      <c r="E55" s="227">
        <v>0.4</v>
      </c>
      <c r="F55" s="227">
        <v>9.8000000000000007</v>
      </c>
      <c r="G55" s="296">
        <f>(D55+F55)*4+E55*9</f>
        <v>44.400000000000006</v>
      </c>
      <c r="H55" s="296">
        <v>0</v>
      </c>
      <c r="I55" s="149">
        <v>13.63</v>
      </c>
      <c r="J55" s="43">
        <f>I55/C55*1000</f>
        <v>109.1710052062475</v>
      </c>
      <c r="K55" s="29"/>
      <c r="L55" s="31"/>
      <c r="M55" s="31"/>
      <c r="N55" s="31"/>
      <c r="O55" s="31"/>
      <c r="P55" s="31"/>
    </row>
    <row r="56" spans="1:16" ht="32.25" customHeight="1" thickTop="1" thickBot="1" x14ac:dyDescent="0.35">
      <c r="A56" s="419"/>
      <c r="B56" s="418" t="s">
        <v>8</v>
      </c>
      <c r="C56" s="417"/>
      <c r="D56" s="419">
        <f>SUM(D51:D55)</f>
        <v>14.260000000000002</v>
      </c>
      <c r="E56" s="419">
        <f>SUM(E51:E55)</f>
        <v>12.540000000000001</v>
      </c>
      <c r="F56" s="419">
        <f>SUM(F51:F55)</f>
        <v>70.399999999999991</v>
      </c>
      <c r="G56" s="419">
        <f>SUM(G51:G55)</f>
        <v>451.5</v>
      </c>
      <c r="H56" s="420"/>
      <c r="I56" s="436">
        <f>SUM(I51:I55)</f>
        <v>42</v>
      </c>
      <c r="J56" s="29"/>
      <c r="K56" s="29"/>
      <c r="L56" s="31"/>
      <c r="M56" s="31"/>
      <c r="N56" s="31"/>
      <c r="O56" s="31"/>
      <c r="P56" s="31"/>
    </row>
    <row r="57" spans="1:16" ht="35.1" customHeight="1" thickTop="1" thickBot="1" x14ac:dyDescent="0.3">
      <c r="A57" s="422"/>
      <c r="B57" s="59" t="s">
        <v>152</v>
      </c>
      <c r="C57" s="422"/>
      <c r="D57" s="422"/>
      <c r="E57" s="422"/>
      <c r="F57" s="422"/>
      <c r="G57" s="422"/>
      <c r="H57" s="422"/>
      <c r="I57" s="422"/>
    </row>
    <row r="58" spans="1:16" ht="54" customHeight="1" thickBot="1" x14ac:dyDescent="0.3">
      <c r="A58" s="139">
        <v>440</v>
      </c>
      <c r="B58" s="221" t="s">
        <v>288</v>
      </c>
      <c r="C58" s="650" t="s">
        <v>287</v>
      </c>
      <c r="D58" s="62">
        <v>21</v>
      </c>
      <c r="E58" s="62">
        <v>15.5</v>
      </c>
      <c r="F58" s="62">
        <v>13.4</v>
      </c>
      <c r="G58" s="177">
        <f>(D58*4)+(E58*9)+(F58*4)</f>
        <v>277.10000000000002</v>
      </c>
      <c r="H58" s="63">
        <v>0</v>
      </c>
      <c r="I58" s="137">
        <v>65.989999999999995</v>
      </c>
    </row>
    <row r="59" spans="1:16" ht="35.1" customHeight="1" thickBot="1" x14ac:dyDescent="0.3">
      <c r="A59" s="131"/>
      <c r="B59" s="194"/>
      <c r="C59" s="167"/>
      <c r="D59" s="36"/>
      <c r="E59" s="36"/>
      <c r="F59" s="36"/>
      <c r="G59" s="177"/>
      <c r="H59" s="54"/>
      <c r="I59" s="148"/>
    </row>
    <row r="60" spans="1:16" ht="64.5" customHeight="1" thickBot="1" x14ac:dyDescent="0.3">
      <c r="A60" s="146" t="s">
        <v>83</v>
      </c>
      <c r="B60" s="196" t="s">
        <v>104</v>
      </c>
      <c r="C60" s="197" t="s">
        <v>93</v>
      </c>
      <c r="D60" s="24">
        <v>0.15</v>
      </c>
      <c r="E60" s="24">
        <v>0</v>
      </c>
      <c r="F60" s="24">
        <v>19.28</v>
      </c>
      <c r="G60" s="26">
        <f>(D60*4)+(E60*9)+(F60*4)</f>
        <v>77.72</v>
      </c>
      <c r="H60" s="26">
        <v>60</v>
      </c>
      <c r="I60" s="148">
        <v>7.93</v>
      </c>
    </row>
    <row r="61" spans="1:16" ht="35.1" customHeight="1" thickBot="1" x14ac:dyDescent="0.3">
      <c r="A61" s="269" t="s">
        <v>15</v>
      </c>
      <c r="B61" s="196" t="s">
        <v>91</v>
      </c>
      <c r="C61" s="197">
        <v>65.2</v>
      </c>
      <c r="D61" s="24">
        <v>2.65</v>
      </c>
      <c r="E61" s="24">
        <v>0.71</v>
      </c>
      <c r="F61" s="24">
        <v>17.399999999999999</v>
      </c>
      <c r="G61" s="26">
        <f>(D61*4)+(E61*9)+(F61*4)</f>
        <v>86.589999999999989</v>
      </c>
      <c r="H61" s="26">
        <v>0</v>
      </c>
      <c r="I61" s="137">
        <v>4.08</v>
      </c>
      <c r="J61" s="43">
        <f>I61/C61*1000</f>
        <v>62.576687116564415</v>
      </c>
    </row>
    <row r="62" spans="1:16" ht="35.1" customHeight="1" thickBot="1" x14ac:dyDescent="0.3">
      <c r="A62" s="277"/>
      <c r="B62" s="231"/>
      <c r="C62" s="215"/>
      <c r="D62" s="100"/>
      <c r="E62" s="100"/>
      <c r="F62" s="100"/>
      <c r="G62" s="26"/>
      <c r="H62" s="26"/>
      <c r="I62" s="175"/>
      <c r="J62" s="43" t="e">
        <f>I62/C62*1000</f>
        <v>#DIV/0!</v>
      </c>
    </row>
    <row r="63" spans="1:16" ht="35.1" customHeight="1" thickTop="1" thickBot="1" x14ac:dyDescent="0.3">
      <c r="A63" s="419"/>
      <c r="B63" s="418" t="s">
        <v>8</v>
      </c>
      <c r="C63" s="417"/>
      <c r="D63" s="419">
        <f>SUM(D58:D62)</f>
        <v>23.799999999999997</v>
      </c>
      <c r="E63" s="419">
        <f>SUM(E58:E62)</f>
        <v>16.21</v>
      </c>
      <c r="F63" s="419">
        <f>SUM(F58:F62)</f>
        <v>50.08</v>
      </c>
      <c r="G63" s="419">
        <f>SUM(G58:G62)</f>
        <v>441.41</v>
      </c>
      <c r="H63" s="420"/>
      <c r="I63" s="436">
        <f>SUM(I58:I62)</f>
        <v>77.999999999999986</v>
      </c>
    </row>
    <row r="64" spans="1:16" ht="35.1" customHeight="1" thickTop="1" x14ac:dyDescent="0.3">
      <c r="B64" s="32" t="s">
        <v>74</v>
      </c>
      <c r="C64" s="32"/>
      <c r="D64" s="32"/>
      <c r="E64" s="86"/>
      <c r="F64" s="85"/>
      <c r="G64" s="85"/>
      <c r="H64" s="85"/>
    </row>
    <row r="65" spans="2:8" ht="20.25" x14ac:dyDescent="0.3">
      <c r="B65" s="673"/>
      <c r="C65" s="673"/>
      <c r="D65" s="673"/>
      <c r="E65" s="86"/>
      <c r="F65" s="85"/>
      <c r="G65" s="85"/>
      <c r="H65" s="85"/>
    </row>
    <row r="66" spans="2:8" ht="20.25" x14ac:dyDescent="0.3">
      <c r="B66" s="673" t="s">
        <v>73</v>
      </c>
      <c r="C66" s="673"/>
      <c r="D66" s="673"/>
      <c r="E66" s="85"/>
      <c r="F66" s="85"/>
      <c r="G66" s="85"/>
      <c r="H66" s="85"/>
    </row>
    <row r="67" spans="2:8" ht="20.25" x14ac:dyDescent="0.3">
      <c r="B67" s="85"/>
      <c r="C67" s="85"/>
      <c r="D67" s="85"/>
      <c r="E67" s="85"/>
      <c r="F67" s="85"/>
      <c r="G67" s="85"/>
      <c r="H67" s="85"/>
    </row>
    <row r="68" spans="2:8" ht="20.25" x14ac:dyDescent="0.3">
      <c r="B68" s="32" t="s">
        <v>72</v>
      </c>
      <c r="C68" s="32"/>
      <c r="D68" s="32"/>
    </row>
  </sheetData>
  <mergeCells count="12">
    <mergeCell ref="H10:H11"/>
    <mergeCell ref="I10:I11"/>
    <mergeCell ref="B65:D65"/>
    <mergeCell ref="B66:D66"/>
    <mergeCell ref="B5:F5"/>
    <mergeCell ref="B6:F6"/>
    <mergeCell ref="F7:I7"/>
    <mergeCell ref="D8:I8"/>
    <mergeCell ref="D9:E9"/>
    <mergeCell ref="C10:C12"/>
    <mergeCell ref="D10:F11"/>
    <mergeCell ref="G10:G11"/>
  </mergeCells>
  <printOptions horizontalCentered="1"/>
  <pageMargins left="0.19685039370078741" right="0.39370078740157483" top="0.19685039370078741" bottom="0.98425196850393704" header="0.70866141732283472" footer="0.51181102362204722"/>
  <pageSetup paperSize="9" scale="36" orientation="portrait" r:id="rId1"/>
  <headerFooter alignWithMargins="0"/>
  <colBreaks count="1" manualBreakCount="1">
    <brk id="10" max="53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2060"/>
  </sheetPr>
  <dimension ref="A1:Q68"/>
  <sheetViews>
    <sheetView topLeftCell="A4" zoomScale="60" zoomScaleNormal="60" zoomScaleSheetLayoutView="75" workbookViewId="0">
      <selection activeCell="B20" sqref="B20"/>
    </sheetView>
  </sheetViews>
  <sheetFormatPr defaultRowHeight="18" x14ac:dyDescent="0.25"/>
  <cols>
    <col min="1" max="1" width="10.4140625" style="1" customWidth="1"/>
    <col min="2" max="2" width="63.25" style="1" customWidth="1"/>
    <col min="3" max="3" width="15.9140625" style="1" customWidth="1"/>
    <col min="4" max="4" width="8" style="1" customWidth="1"/>
    <col min="5" max="5" width="8.6640625" style="1"/>
    <col min="6" max="6" width="7.6640625" style="1" customWidth="1"/>
    <col min="7" max="7" width="8.5" style="1" customWidth="1"/>
    <col min="8" max="8" width="6.6640625" style="1" customWidth="1"/>
    <col min="9" max="9" width="13.33203125" style="1" customWidth="1"/>
    <col min="10" max="10" width="9.332031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173"/>
      <c r="J4" s="173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25.5" x14ac:dyDescent="0.35">
      <c r="B6" s="690"/>
      <c r="C6" s="690"/>
      <c r="D6" s="690"/>
      <c r="E6" s="690"/>
      <c r="F6" s="690"/>
    </row>
    <row r="7" spans="1:16" ht="24.95" customHeight="1" x14ac:dyDescent="0.4">
      <c r="F7" s="675" t="s">
        <v>298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21" customHeight="1" thickBot="1" x14ac:dyDescent="0.35">
      <c r="A9" s="35"/>
      <c r="B9" s="35"/>
      <c r="C9" s="35"/>
      <c r="D9" s="677">
        <v>5</v>
      </c>
      <c r="E9" s="677"/>
    </row>
    <row r="10" spans="1:16" ht="37.5" customHeight="1" x14ac:dyDescent="0.25">
      <c r="A10" s="265" t="s">
        <v>0</v>
      </c>
      <c r="B10" s="140" t="s">
        <v>2</v>
      </c>
      <c r="C10" s="692" t="s">
        <v>18</v>
      </c>
      <c r="D10" s="695" t="s">
        <v>19</v>
      </c>
      <c r="E10" s="696"/>
      <c r="F10" s="697"/>
      <c r="G10" s="695" t="s">
        <v>21</v>
      </c>
      <c r="H10" s="692" t="s">
        <v>102</v>
      </c>
      <c r="I10" s="692" t="s">
        <v>23</v>
      </c>
      <c r="J10" s="44" t="s">
        <v>80</v>
      </c>
      <c r="K10" s="44"/>
      <c r="L10" s="44"/>
      <c r="M10" s="38"/>
      <c r="N10" s="44"/>
      <c r="O10" s="44"/>
      <c r="P10" s="44"/>
    </row>
    <row r="11" spans="1:16" ht="54" customHeight="1" thickBot="1" x14ac:dyDescent="0.3">
      <c r="A11" s="266" t="s">
        <v>1</v>
      </c>
      <c r="B11" s="141" t="s">
        <v>3</v>
      </c>
      <c r="C11" s="693"/>
      <c r="D11" s="698"/>
      <c r="E11" s="699"/>
      <c r="F11" s="700"/>
      <c r="G11" s="701"/>
      <c r="H11" s="702"/>
      <c r="I11" s="702"/>
      <c r="J11" s="44"/>
      <c r="K11" s="44"/>
      <c r="L11" s="44"/>
      <c r="M11" s="44"/>
      <c r="N11" s="44"/>
      <c r="O11" s="44"/>
      <c r="P11" s="44"/>
    </row>
    <row r="12" spans="1:16" ht="28.5" thickBot="1" x14ac:dyDescent="0.3">
      <c r="A12" s="267"/>
      <c r="B12" s="142"/>
      <c r="C12" s="694"/>
      <c r="D12" s="143" t="s">
        <v>4</v>
      </c>
      <c r="E12" s="143" t="s">
        <v>5</v>
      </c>
      <c r="F12" s="143" t="s">
        <v>6</v>
      </c>
      <c r="G12" s="144"/>
      <c r="H12" s="144"/>
      <c r="I12" s="145"/>
      <c r="J12" s="28"/>
      <c r="K12" s="28"/>
      <c r="L12" s="28"/>
      <c r="M12" s="28"/>
      <c r="N12" s="28"/>
      <c r="O12" s="28"/>
      <c r="P12" s="28"/>
    </row>
    <row r="13" spans="1:16" ht="17.25" customHeight="1" thickBot="1" x14ac:dyDescent="0.3">
      <c r="A13" s="268"/>
      <c r="B13" s="22" t="s">
        <v>106</v>
      </c>
      <c r="C13" s="125"/>
      <c r="D13" s="2"/>
      <c r="E13" s="2"/>
      <c r="F13" s="2"/>
      <c r="G13" s="21"/>
      <c r="H13" s="21"/>
      <c r="I13" s="9"/>
      <c r="J13" s="28"/>
      <c r="K13" s="28"/>
      <c r="L13" s="28"/>
      <c r="M13" s="28"/>
      <c r="N13" s="28"/>
      <c r="O13" s="28"/>
      <c r="P13" s="28"/>
    </row>
    <row r="14" spans="1:16" ht="3" hidden="1" customHeight="1" thickBot="1" x14ac:dyDescent="0.3">
      <c r="A14" s="269"/>
      <c r="B14" s="134"/>
      <c r="C14" s="167"/>
      <c r="D14" s="36"/>
      <c r="E14" s="36"/>
      <c r="F14" s="36"/>
      <c r="G14" s="26"/>
      <c r="H14" s="26"/>
      <c r="I14" s="137"/>
      <c r="J14" s="37"/>
      <c r="K14" s="37"/>
      <c r="L14" s="43"/>
      <c r="M14" s="37"/>
      <c r="N14" s="37"/>
      <c r="O14" s="37"/>
      <c r="P14" s="37"/>
    </row>
    <row r="15" spans="1:16" ht="48" customHeight="1" thickBot="1" x14ac:dyDescent="0.3">
      <c r="A15" s="167">
        <v>1</v>
      </c>
      <c r="B15" s="194" t="s">
        <v>214</v>
      </c>
      <c r="C15" s="195" t="s">
        <v>94</v>
      </c>
      <c r="D15" s="36">
        <v>5</v>
      </c>
      <c r="E15" s="36">
        <v>2.92</v>
      </c>
      <c r="F15" s="103">
        <v>17.5</v>
      </c>
      <c r="G15" s="63">
        <f>(D15+F15)*4+E15*9</f>
        <v>116.28</v>
      </c>
      <c r="H15" s="588">
        <v>0</v>
      </c>
      <c r="I15" s="175">
        <v>10.28</v>
      </c>
      <c r="J15" s="37"/>
      <c r="K15" s="37"/>
      <c r="L15" s="37"/>
      <c r="M15" s="37"/>
      <c r="N15" s="37"/>
      <c r="O15" s="37"/>
      <c r="P15" s="37"/>
    </row>
    <row r="16" spans="1:16" ht="34.5" customHeight="1" thickBot="1" x14ac:dyDescent="0.3">
      <c r="A16" s="302">
        <v>302</v>
      </c>
      <c r="B16" s="346" t="s">
        <v>215</v>
      </c>
      <c r="C16" s="569" t="s">
        <v>143</v>
      </c>
      <c r="D16" s="595">
        <v>8.9</v>
      </c>
      <c r="E16" s="595">
        <v>8.3000000000000007</v>
      </c>
      <c r="F16" s="595">
        <v>25.3</v>
      </c>
      <c r="G16" s="112">
        <f>(D16+F16)*4+E16*9</f>
        <v>211.5</v>
      </c>
      <c r="H16" s="596">
        <v>0</v>
      </c>
      <c r="I16" s="334">
        <v>25.22</v>
      </c>
      <c r="J16" s="37"/>
      <c r="K16" s="37"/>
      <c r="L16" s="37"/>
      <c r="M16" s="37"/>
      <c r="N16" s="37"/>
      <c r="O16" s="37"/>
      <c r="P16" s="37"/>
    </row>
    <row r="17" spans="1:17" ht="36" customHeight="1" thickBot="1" x14ac:dyDescent="0.3">
      <c r="A17" s="146">
        <v>693</v>
      </c>
      <c r="B17" s="231" t="s">
        <v>216</v>
      </c>
      <c r="C17" s="462" t="s">
        <v>217</v>
      </c>
      <c r="D17" s="100">
        <v>3.7</v>
      </c>
      <c r="E17" s="100">
        <v>3.5</v>
      </c>
      <c r="F17" s="100">
        <v>27</v>
      </c>
      <c r="G17" s="112">
        <f>(D17+F17)*4+E17*9</f>
        <v>154.30000000000001</v>
      </c>
      <c r="H17" s="296">
        <v>0</v>
      </c>
      <c r="I17" s="233">
        <v>9.77</v>
      </c>
      <c r="J17" s="43">
        <f>I17/C17*1000</f>
        <v>48.849999999999994</v>
      </c>
      <c r="K17" s="37"/>
      <c r="L17" s="37"/>
      <c r="M17" s="37"/>
      <c r="N17" s="37"/>
      <c r="O17" s="37"/>
      <c r="P17" s="37"/>
    </row>
    <row r="18" spans="1:17" ht="36.75" customHeight="1" thickBot="1" x14ac:dyDescent="0.3">
      <c r="A18" s="131" t="s">
        <v>15</v>
      </c>
      <c r="B18" s="289" t="s">
        <v>36</v>
      </c>
      <c r="C18" s="589">
        <v>18.5</v>
      </c>
      <c r="D18" s="105">
        <v>1.26</v>
      </c>
      <c r="E18" s="105">
        <v>0.34</v>
      </c>
      <c r="F18" s="583">
        <v>8.3000000000000007</v>
      </c>
      <c r="G18" s="112">
        <f>(D18+F18)*4+E18*9</f>
        <v>41.300000000000004</v>
      </c>
      <c r="H18" s="590">
        <v>0</v>
      </c>
      <c r="I18" s="137">
        <v>1.1599999999999999</v>
      </c>
      <c r="J18" s="43">
        <f>I18/C18*1000</f>
        <v>62.702702702702702</v>
      </c>
      <c r="K18" s="28"/>
      <c r="L18" s="28"/>
      <c r="M18" s="28"/>
      <c r="N18" s="28"/>
      <c r="O18" s="28"/>
      <c r="P18" s="28"/>
    </row>
    <row r="19" spans="1:17" ht="33" customHeight="1" thickBot="1" x14ac:dyDescent="0.3">
      <c r="A19" s="246" t="s">
        <v>15</v>
      </c>
      <c r="B19" s="247" t="s">
        <v>33</v>
      </c>
      <c r="C19" s="260" t="s">
        <v>218</v>
      </c>
      <c r="D19" s="227">
        <v>0.4</v>
      </c>
      <c r="E19" s="227">
        <v>0.4</v>
      </c>
      <c r="F19" s="227">
        <v>9.8000000000000007</v>
      </c>
      <c r="G19" s="296">
        <f>(D19+F19)*4+E19*9</f>
        <v>44.400000000000006</v>
      </c>
      <c r="H19" s="296">
        <v>0</v>
      </c>
      <c r="I19" s="149">
        <v>20.57</v>
      </c>
      <c r="J19" s="43">
        <f>I19/C19*1000</f>
        <v>109.18259023354565</v>
      </c>
      <c r="K19" s="28"/>
      <c r="L19" s="28"/>
      <c r="M19" s="28"/>
      <c r="N19" s="28"/>
      <c r="O19" s="28"/>
      <c r="P19" s="28"/>
    </row>
    <row r="20" spans="1:17" ht="36.75" customHeight="1" thickTop="1" thickBot="1" x14ac:dyDescent="0.3">
      <c r="A20" s="465"/>
      <c r="B20" s="418" t="s">
        <v>8</v>
      </c>
      <c r="C20" s="417"/>
      <c r="D20" s="419">
        <f>SUM(D15:D19)</f>
        <v>19.260000000000002</v>
      </c>
      <c r="E20" s="419">
        <f>SUM(E15:E19)</f>
        <v>15.46</v>
      </c>
      <c r="F20" s="419">
        <f>SUM(F15:F19)</f>
        <v>87.899999999999991</v>
      </c>
      <c r="G20" s="419">
        <f>SUM(G15:G19)</f>
        <v>567.78</v>
      </c>
      <c r="H20" s="420">
        <f>SUM(H15:H19)</f>
        <v>0</v>
      </c>
      <c r="I20" s="421">
        <f>I15+I16+I17+I18+I19</f>
        <v>67</v>
      </c>
      <c r="J20" s="43" t="e">
        <f>I20/C20*1000</f>
        <v>#DIV/0!</v>
      </c>
      <c r="K20" s="28"/>
      <c r="L20" s="28"/>
      <c r="M20" s="28"/>
      <c r="N20" s="28"/>
      <c r="O20" s="28"/>
      <c r="P20" s="28"/>
    </row>
    <row r="21" spans="1:17" ht="20.25" customHeight="1" thickTop="1" thickBot="1" x14ac:dyDescent="0.3">
      <c r="A21" s="464"/>
      <c r="B21" s="425" t="s">
        <v>107</v>
      </c>
      <c r="C21" s="169"/>
      <c r="D21" s="25"/>
      <c r="E21" s="25"/>
      <c r="F21" s="25"/>
      <c r="G21" s="53"/>
      <c r="H21" s="232"/>
      <c r="I21" s="307"/>
      <c r="J21" s="28"/>
      <c r="K21" s="28"/>
      <c r="L21" s="28"/>
      <c r="M21" s="28"/>
      <c r="N21" s="28"/>
      <c r="O21" s="28"/>
      <c r="P21" s="28"/>
    </row>
    <row r="22" spans="1:17" ht="45.75" customHeight="1" thickBot="1" x14ac:dyDescent="0.3">
      <c r="A22" s="167">
        <v>1</v>
      </c>
      <c r="B22" s="194" t="s">
        <v>214</v>
      </c>
      <c r="C22" s="195" t="s">
        <v>94</v>
      </c>
      <c r="D22" s="36">
        <v>5</v>
      </c>
      <c r="E22" s="36">
        <v>2.92</v>
      </c>
      <c r="F22" s="103">
        <v>17.5</v>
      </c>
      <c r="G22" s="63">
        <f>(D22+F22)*4+E22*9</f>
        <v>116.28</v>
      </c>
      <c r="H22" s="588">
        <v>0</v>
      </c>
      <c r="I22" s="175">
        <v>10.28</v>
      </c>
      <c r="J22" s="28"/>
      <c r="K22" s="28"/>
      <c r="L22" s="28"/>
      <c r="M22" s="28"/>
      <c r="N22" s="28"/>
      <c r="O22" s="28"/>
      <c r="P22" s="28"/>
    </row>
    <row r="23" spans="1:17" ht="35.25" customHeight="1" thickBot="1" x14ac:dyDescent="0.3">
      <c r="A23" s="302">
        <v>302</v>
      </c>
      <c r="B23" s="346" t="s">
        <v>215</v>
      </c>
      <c r="C23" s="569" t="s">
        <v>126</v>
      </c>
      <c r="D23" s="595">
        <v>11.1</v>
      </c>
      <c r="E23" s="595">
        <v>10.3</v>
      </c>
      <c r="F23" s="595">
        <v>31.6</v>
      </c>
      <c r="G23" s="112">
        <f>(D23+F23)*4+E23*9</f>
        <v>263.5</v>
      </c>
      <c r="H23" s="596">
        <v>0</v>
      </c>
      <c r="I23" s="334">
        <v>32.659999999999997</v>
      </c>
      <c r="J23" s="28"/>
      <c r="K23" s="28"/>
      <c r="L23" s="28"/>
      <c r="M23" s="28"/>
      <c r="N23" s="28"/>
      <c r="O23" s="28"/>
      <c r="P23" s="28"/>
    </row>
    <row r="24" spans="1:17" ht="33.75" customHeight="1" thickBot="1" x14ac:dyDescent="0.3">
      <c r="A24" s="146">
        <v>693</v>
      </c>
      <c r="B24" s="231" t="s">
        <v>216</v>
      </c>
      <c r="C24" s="462" t="s">
        <v>217</v>
      </c>
      <c r="D24" s="100">
        <v>3.7</v>
      </c>
      <c r="E24" s="100">
        <v>3.5</v>
      </c>
      <c r="F24" s="100">
        <v>27</v>
      </c>
      <c r="G24" s="112">
        <f>(D24+F24)*4+E24*9</f>
        <v>154.30000000000001</v>
      </c>
      <c r="H24" s="296">
        <v>0</v>
      </c>
      <c r="I24" s="233">
        <v>9.77</v>
      </c>
      <c r="J24" s="43">
        <f>I24/C24*1000</f>
        <v>48.849999999999994</v>
      </c>
      <c r="K24" s="28"/>
      <c r="L24" s="28"/>
      <c r="M24" s="28"/>
      <c r="N24" s="28"/>
      <c r="O24" s="28"/>
      <c r="P24" s="28"/>
    </row>
    <row r="25" spans="1:17" ht="39" customHeight="1" thickBot="1" x14ac:dyDescent="0.3">
      <c r="A25" s="131" t="s">
        <v>15</v>
      </c>
      <c r="B25" s="289" t="s">
        <v>36</v>
      </c>
      <c r="C25" s="589">
        <v>37.200000000000003</v>
      </c>
      <c r="D25" s="105">
        <v>1.26</v>
      </c>
      <c r="E25" s="105">
        <v>0.34</v>
      </c>
      <c r="F25" s="583">
        <v>8.3000000000000007</v>
      </c>
      <c r="G25" s="112">
        <f>(D25+F25)*4+E25*9</f>
        <v>41.300000000000004</v>
      </c>
      <c r="H25" s="590">
        <v>0</v>
      </c>
      <c r="I25" s="137">
        <v>2.33</v>
      </c>
      <c r="J25" s="43">
        <f>I25/C25*1000</f>
        <v>62.634408602150543</v>
      </c>
      <c r="K25" s="28"/>
      <c r="L25" s="28"/>
      <c r="M25" s="28"/>
      <c r="N25" s="28"/>
      <c r="O25" s="28"/>
      <c r="P25" s="28"/>
    </row>
    <row r="26" spans="1:17" ht="31.5" customHeight="1" thickBot="1" x14ac:dyDescent="0.3">
      <c r="A26" s="246" t="s">
        <v>15</v>
      </c>
      <c r="B26" s="247" t="s">
        <v>33</v>
      </c>
      <c r="C26" s="260" t="s">
        <v>219</v>
      </c>
      <c r="D26" s="227">
        <v>0.4</v>
      </c>
      <c r="E26" s="227">
        <v>0.4</v>
      </c>
      <c r="F26" s="227">
        <v>9.8000000000000007</v>
      </c>
      <c r="G26" s="296">
        <f>(D26+F26)*4+E26*9</f>
        <v>44.400000000000006</v>
      </c>
      <c r="H26" s="296">
        <v>0</v>
      </c>
      <c r="I26" s="149">
        <v>22.96</v>
      </c>
      <c r="J26" s="43">
        <f>I26/C26*1000</f>
        <v>109.1773656680932</v>
      </c>
      <c r="K26" s="28"/>
      <c r="L26" s="28"/>
      <c r="M26" s="28"/>
      <c r="N26" s="28"/>
      <c r="O26" s="28"/>
      <c r="P26" s="28"/>
    </row>
    <row r="27" spans="1:17" ht="30" customHeight="1" thickTop="1" thickBot="1" x14ac:dyDescent="0.3">
      <c r="A27" s="465"/>
      <c r="B27" s="418" t="s">
        <v>8</v>
      </c>
      <c r="C27" s="417"/>
      <c r="D27" s="419">
        <f t="shared" ref="D27:I27" si="0">SUM(D22:D26)</f>
        <v>21.46</v>
      </c>
      <c r="E27" s="419">
        <f t="shared" si="0"/>
        <v>17.459999999999997</v>
      </c>
      <c r="F27" s="419">
        <f t="shared" si="0"/>
        <v>94.199999999999989</v>
      </c>
      <c r="G27" s="419">
        <f t="shared" si="0"/>
        <v>619.77999999999986</v>
      </c>
      <c r="H27" s="420">
        <f t="shared" si="0"/>
        <v>0</v>
      </c>
      <c r="I27" s="421">
        <f t="shared" si="0"/>
        <v>78</v>
      </c>
      <c r="J27" s="43"/>
      <c r="K27" s="28"/>
      <c r="L27" s="28"/>
      <c r="M27" s="28"/>
      <c r="N27" s="28"/>
      <c r="O27" s="28"/>
      <c r="P27" s="28"/>
    </row>
    <row r="28" spans="1:17" ht="24.75" customHeight="1" thickTop="1" thickBot="1" x14ac:dyDescent="0.3">
      <c r="A28" s="6"/>
      <c r="B28" s="95" t="s">
        <v>30</v>
      </c>
      <c r="C28" s="119"/>
      <c r="D28" s="6"/>
      <c r="E28" s="6"/>
      <c r="F28" s="6"/>
      <c r="G28" s="219"/>
      <c r="H28" s="219"/>
      <c r="I28" s="151"/>
      <c r="J28" s="28"/>
      <c r="K28" s="28"/>
      <c r="L28" s="28"/>
      <c r="M28" s="28"/>
      <c r="N28" s="28"/>
      <c r="O28" s="28"/>
      <c r="P28" s="28"/>
      <c r="Q28" s="27"/>
    </row>
    <row r="29" spans="1:17" ht="71.25" hidden="1" customHeight="1" thickBot="1" x14ac:dyDescent="0.3">
      <c r="A29" s="269"/>
      <c r="B29" s="194"/>
      <c r="C29" s="195"/>
      <c r="D29" s="36"/>
      <c r="E29" s="36"/>
      <c r="F29" s="36"/>
      <c r="G29" s="26"/>
      <c r="H29" s="26"/>
      <c r="I29" s="137"/>
      <c r="J29" s="37"/>
      <c r="K29" s="37"/>
      <c r="L29" s="37"/>
      <c r="M29" s="37"/>
      <c r="N29" s="37"/>
      <c r="O29" s="37"/>
      <c r="P29" s="37"/>
      <c r="Q29" s="28"/>
    </row>
    <row r="30" spans="1:17" ht="53.25" customHeight="1" thickBot="1" x14ac:dyDescent="0.3">
      <c r="A30" s="191" t="s">
        <v>115</v>
      </c>
      <c r="B30" s="194" t="s">
        <v>116</v>
      </c>
      <c r="C30" s="195" t="s">
        <v>192</v>
      </c>
      <c r="D30" s="36">
        <v>9</v>
      </c>
      <c r="E30" s="36">
        <v>10</v>
      </c>
      <c r="F30" s="36">
        <v>10</v>
      </c>
      <c r="G30" s="63">
        <f>(D30+F30)*4+E30*9</f>
        <v>166</v>
      </c>
      <c r="H30" s="63">
        <v>0</v>
      </c>
      <c r="I30" s="148">
        <v>16.78</v>
      </c>
      <c r="J30" s="37"/>
      <c r="K30" s="37"/>
      <c r="L30" s="37"/>
      <c r="M30" s="37"/>
      <c r="N30" s="37"/>
      <c r="O30" s="37"/>
      <c r="P30" s="37"/>
      <c r="Q30" s="27"/>
    </row>
    <row r="31" spans="1:17" ht="54" customHeight="1" thickBot="1" x14ac:dyDescent="0.3">
      <c r="A31" s="139" t="s">
        <v>134</v>
      </c>
      <c r="B31" s="221" t="s">
        <v>135</v>
      </c>
      <c r="C31" s="650">
        <v>80</v>
      </c>
      <c r="D31" s="62">
        <v>16.5</v>
      </c>
      <c r="E31" s="62">
        <v>16.3</v>
      </c>
      <c r="F31" s="62">
        <v>5.9</v>
      </c>
      <c r="G31" s="177">
        <f>(D31*4)+(E31*9)+(F31*4)</f>
        <v>236.3</v>
      </c>
      <c r="H31" s="63">
        <v>0</v>
      </c>
      <c r="I31" s="137">
        <v>52.58</v>
      </c>
      <c r="J31" s="37"/>
      <c r="K31" s="37"/>
      <c r="L31" s="37"/>
      <c r="M31" s="37"/>
      <c r="N31" s="37"/>
      <c r="O31" s="37"/>
      <c r="P31" s="37"/>
    </row>
    <row r="32" spans="1:17" ht="41.25" customHeight="1" thickBot="1" x14ac:dyDescent="0.3">
      <c r="A32" s="131">
        <v>534</v>
      </c>
      <c r="B32" s="194" t="s">
        <v>220</v>
      </c>
      <c r="C32" s="167">
        <v>180</v>
      </c>
      <c r="D32" s="36">
        <v>2.9</v>
      </c>
      <c r="E32" s="36">
        <v>4.2</v>
      </c>
      <c r="F32" s="36">
        <v>21.8</v>
      </c>
      <c r="G32" s="177">
        <f>(D32*4)+(E32*9)+(F32*4)</f>
        <v>136.60000000000002</v>
      </c>
      <c r="H32" s="54">
        <v>0</v>
      </c>
      <c r="I32" s="148">
        <v>14.9</v>
      </c>
      <c r="J32" s="37"/>
      <c r="K32" s="37"/>
      <c r="L32" s="37"/>
      <c r="M32" s="37"/>
      <c r="N32" s="37"/>
      <c r="O32" s="37"/>
      <c r="P32" s="37"/>
    </row>
    <row r="33" spans="1:16" ht="7.5" customHeight="1" thickBot="1" x14ac:dyDescent="0.3">
      <c r="A33" s="131"/>
      <c r="B33" s="212"/>
      <c r="C33" s="125"/>
      <c r="D33" s="36"/>
      <c r="E33" s="36"/>
      <c r="F33" s="36"/>
      <c r="G33" s="54"/>
      <c r="H33" s="54"/>
      <c r="I33" s="137"/>
      <c r="J33" s="37"/>
      <c r="K33" s="37"/>
      <c r="L33" s="37"/>
      <c r="M33" s="37"/>
      <c r="N33" s="37"/>
      <c r="O33" s="37"/>
      <c r="P33" s="37"/>
    </row>
    <row r="34" spans="1:16" ht="69.75" customHeight="1" thickBot="1" x14ac:dyDescent="0.3">
      <c r="A34" s="146" t="s">
        <v>83</v>
      </c>
      <c r="B34" s="196" t="s">
        <v>104</v>
      </c>
      <c r="C34" s="197" t="s">
        <v>92</v>
      </c>
      <c r="D34" s="24">
        <v>0.15</v>
      </c>
      <c r="E34" s="24">
        <v>0</v>
      </c>
      <c r="F34" s="24">
        <v>19.28</v>
      </c>
      <c r="G34" s="26">
        <f>(D34*4)+(E34*9)+(F34*4)</f>
        <v>77.72</v>
      </c>
      <c r="H34" s="26">
        <v>60</v>
      </c>
      <c r="I34" s="148">
        <v>8.02</v>
      </c>
      <c r="J34" s="37"/>
      <c r="K34" s="37"/>
      <c r="L34" s="37"/>
      <c r="M34" s="37"/>
      <c r="N34" s="37"/>
      <c r="O34" s="37"/>
      <c r="P34" s="37"/>
    </row>
    <row r="35" spans="1:16" ht="38.25" customHeight="1" thickBot="1" x14ac:dyDescent="0.3">
      <c r="A35" s="269" t="s">
        <v>15</v>
      </c>
      <c r="B35" s="196" t="s">
        <v>91</v>
      </c>
      <c r="C35" s="603">
        <v>37</v>
      </c>
      <c r="D35" s="24">
        <v>3.1</v>
      </c>
      <c r="E35" s="24">
        <v>0.85</v>
      </c>
      <c r="F35" s="24">
        <v>20.7</v>
      </c>
      <c r="G35" s="26">
        <f>(D35*4)+(E35*9)+(F35*4)</f>
        <v>102.85</v>
      </c>
      <c r="H35" s="26">
        <v>0</v>
      </c>
      <c r="I35" s="148">
        <v>2.3199999999999998</v>
      </c>
      <c r="J35" s="43">
        <f>I35/C35*1000</f>
        <v>62.702702702702702</v>
      </c>
      <c r="K35" s="37"/>
      <c r="L35" s="37"/>
      <c r="M35" s="37"/>
      <c r="N35" s="37"/>
      <c r="O35" s="37"/>
      <c r="P35" s="37"/>
    </row>
    <row r="36" spans="1:16" ht="38.25" customHeight="1" thickBot="1" x14ac:dyDescent="0.3">
      <c r="A36" s="277" t="s">
        <v>15</v>
      </c>
      <c r="B36" s="231" t="s">
        <v>13</v>
      </c>
      <c r="C36" s="215">
        <v>22.4</v>
      </c>
      <c r="D36" s="100">
        <v>1.26</v>
      </c>
      <c r="E36" s="100">
        <v>0.34</v>
      </c>
      <c r="F36" s="100">
        <v>8.3000000000000007</v>
      </c>
      <c r="G36" s="26">
        <f>(D36*4)+(E36*9)+(F36*4)</f>
        <v>41.300000000000004</v>
      </c>
      <c r="H36" s="26">
        <v>0</v>
      </c>
      <c r="I36" s="175">
        <v>1.4</v>
      </c>
      <c r="J36" s="43">
        <f>I36/C36*1000</f>
        <v>62.5</v>
      </c>
      <c r="K36" s="37"/>
      <c r="L36" s="37"/>
      <c r="M36" s="37"/>
      <c r="N36" s="37"/>
      <c r="O36" s="37"/>
      <c r="P36" s="37"/>
    </row>
    <row r="37" spans="1:16" ht="33" customHeight="1" thickTop="1" thickBot="1" x14ac:dyDescent="0.3">
      <c r="A37" s="458"/>
      <c r="B37" s="418" t="s">
        <v>8</v>
      </c>
      <c r="C37" s="417"/>
      <c r="D37" s="419">
        <f t="shared" ref="D37:I37" si="1">SUM(D29:D36)</f>
        <v>32.909999999999997</v>
      </c>
      <c r="E37" s="419">
        <f t="shared" si="1"/>
        <v>31.69</v>
      </c>
      <c r="F37" s="419">
        <f t="shared" si="1"/>
        <v>85.98</v>
      </c>
      <c r="G37" s="419">
        <f t="shared" si="1"/>
        <v>760.7700000000001</v>
      </c>
      <c r="H37" s="420">
        <f t="shared" si="1"/>
        <v>60</v>
      </c>
      <c r="I37" s="421">
        <f t="shared" si="1"/>
        <v>96</v>
      </c>
      <c r="J37" s="37"/>
      <c r="K37" s="37"/>
      <c r="L37" s="37"/>
      <c r="M37" s="37"/>
      <c r="N37" s="37"/>
      <c r="O37" s="37"/>
      <c r="P37" s="37"/>
    </row>
    <row r="38" spans="1:16" ht="33.75" hidden="1" customHeight="1" thickBot="1" x14ac:dyDescent="0.3">
      <c r="A38" s="272"/>
      <c r="B38" s="12" t="s">
        <v>10</v>
      </c>
      <c r="C38" s="143"/>
      <c r="D38" s="8" t="e">
        <f>#REF!+D37</f>
        <v>#REF!</v>
      </c>
      <c r="E38" s="8" t="e">
        <f>#REF!+E37</f>
        <v>#REF!</v>
      </c>
      <c r="F38" s="8" t="e">
        <f>#REF!+F37</f>
        <v>#REF!</v>
      </c>
      <c r="G38" s="39" t="e">
        <f>#REF!+G37</f>
        <v>#REF!</v>
      </c>
      <c r="H38" s="115"/>
      <c r="I38" s="156"/>
      <c r="J38" s="28"/>
      <c r="K38" s="37"/>
      <c r="L38" s="37"/>
      <c r="M38" s="37"/>
      <c r="N38" s="37"/>
      <c r="O38" s="28"/>
      <c r="P38" s="28"/>
    </row>
    <row r="39" spans="1:16" ht="22.5" customHeight="1" thickTop="1" thickBot="1" x14ac:dyDescent="0.3">
      <c r="A39" s="270"/>
      <c r="B39" s="96" t="s">
        <v>31</v>
      </c>
      <c r="C39" s="130"/>
      <c r="D39" s="4"/>
      <c r="E39" s="4"/>
      <c r="F39" s="4"/>
      <c r="G39" s="42"/>
      <c r="H39" s="42"/>
      <c r="I39" s="155"/>
      <c r="J39" s="28"/>
      <c r="K39" s="37"/>
      <c r="L39" s="37"/>
      <c r="M39" s="37"/>
      <c r="N39" s="37"/>
      <c r="O39" s="28"/>
      <c r="P39" s="28"/>
    </row>
    <row r="40" spans="1:16" ht="0.75" customHeight="1" thickBot="1" x14ac:dyDescent="0.3">
      <c r="A40" s="269"/>
      <c r="B40" s="194"/>
      <c r="C40" s="195"/>
      <c r="D40" s="36"/>
      <c r="E40" s="36"/>
      <c r="F40" s="36"/>
      <c r="G40" s="26"/>
      <c r="H40" s="26"/>
      <c r="I40" s="137"/>
      <c r="J40" s="37"/>
      <c r="K40" s="37"/>
      <c r="L40" s="37"/>
      <c r="M40" s="37"/>
      <c r="N40" s="37"/>
      <c r="O40" s="37"/>
      <c r="P40" s="37"/>
    </row>
    <row r="41" spans="1:16" ht="51" customHeight="1" thickBot="1" x14ac:dyDescent="0.3">
      <c r="A41" s="191" t="s">
        <v>115</v>
      </c>
      <c r="B41" s="194" t="s">
        <v>116</v>
      </c>
      <c r="C41" s="195" t="s">
        <v>251</v>
      </c>
      <c r="D41" s="36">
        <v>9</v>
      </c>
      <c r="E41" s="36">
        <v>10</v>
      </c>
      <c r="F41" s="36">
        <v>10</v>
      </c>
      <c r="G41" s="63">
        <f>(D41+F41)*4+E41*9</f>
        <v>166</v>
      </c>
      <c r="H41" s="63">
        <v>0</v>
      </c>
      <c r="I41" s="137">
        <v>23.98</v>
      </c>
      <c r="J41" s="37"/>
      <c r="K41" s="37"/>
      <c r="L41" s="37"/>
      <c r="M41" s="37"/>
      <c r="N41" s="37"/>
      <c r="O41" s="37"/>
      <c r="P41" s="37"/>
    </row>
    <row r="42" spans="1:16" ht="55.5" customHeight="1" thickBot="1" x14ac:dyDescent="0.3">
      <c r="A42" s="139" t="s">
        <v>134</v>
      </c>
      <c r="B42" s="221" t="s">
        <v>135</v>
      </c>
      <c r="C42" s="650">
        <v>100</v>
      </c>
      <c r="D42" s="62">
        <v>16.5</v>
      </c>
      <c r="E42" s="62">
        <v>16.3</v>
      </c>
      <c r="F42" s="62">
        <v>5.9</v>
      </c>
      <c r="G42" s="177">
        <f>(D42*4)+(E42*9)+(F42*4)</f>
        <v>236.3</v>
      </c>
      <c r="H42" s="63">
        <v>0</v>
      </c>
      <c r="I42" s="137">
        <v>65.709999999999994</v>
      </c>
      <c r="J42" s="37"/>
      <c r="K42" s="37"/>
      <c r="L42" s="37"/>
      <c r="M42" s="37"/>
      <c r="N42" s="37"/>
      <c r="O42" s="37"/>
      <c r="P42" s="37"/>
    </row>
    <row r="43" spans="1:16" ht="37.5" customHeight="1" thickBot="1" x14ac:dyDescent="0.3">
      <c r="A43" s="131">
        <v>534</v>
      </c>
      <c r="B43" s="194" t="s">
        <v>220</v>
      </c>
      <c r="C43" s="167">
        <v>180</v>
      </c>
      <c r="D43" s="36">
        <v>2.9</v>
      </c>
      <c r="E43" s="36">
        <v>4.2</v>
      </c>
      <c r="F43" s="36">
        <v>21.8</v>
      </c>
      <c r="G43" s="177">
        <f>(D43*4)+(E43*9)+(F43*4)</f>
        <v>136.60000000000002</v>
      </c>
      <c r="H43" s="54">
        <v>0</v>
      </c>
      <c r="I43" s="148">
        <v>14.9</v>
      </c>
      <c r="J43" s="37"/>
      <c r="K43" s="37"/>
      <c r="L43" s="37"/>
      <c r="M43" s="37"/>
      <c r="N43" s="37"/>
      <c r="O43" s="37"/>
      <c r="P43" s="37"/>
    </row>
    <row r="44" spans="1:16" ht="9" customHeight="1" thickBot="1" x14ac:dyDescent="0.3">
      <c r="A44" s="131"/>
      <c r="B44" s="212"/>
      <c r="C44" s="125"/>
      <c r="D44" s="36"/>
      <c r="E44" s="36"/>
      <c r="F44" s="36"/>
      <c r="G44" s="54"/>
      <c r="H44" s="54"/>
      <c r="I44" s="137"/>
      <c r="J44" s="37"/>
      <c r="K44" s="37"/>
      <c r="L44" s="37"/>
      <c r="M44" s="37"/>
      <c r="N44" s="37"/>
      <c r="O44" s="37"/>
      <c r="P44" s="37"/>
    </row>
    <row r="45" spans="1:16" ht="67.5" customHeight="1" thickBot="1" x14ac:dyDescent="0.3">
      <c r="A45" s="146" t="s">
        <v>83</v>
      </c>
      <c r="B45" s="196" t="s">
        <v>104</v>
      </c>
      <c r="C45" s="197" t="s">
        <v>93</v>
      </c>
      <c r="D45" s="24">
        <v>0.15</v>
      </c>
      <c r="E45" s="24">
        <v>0</v>
      </c>
      <c r="F45" s="24">
        <v>19.28</v>
      </c>
      <c r="G45" s="26">
        <f>(D45*4)+(E45*9)+(F45*4)</f>
        <v>77.72</v>
      </c>
      <c r="H45" s="26">
        <v>70</v>
      </c>
      <c r="I45" s="148">
        <v>8.11</v>
      </c>
      <c r="J45" s="37"/>
      <c r="K45" s="37"/>
      <c r="L45" s="37"/>
      <c r="M45" s="37"/>
      <c r="N45" s="37"/>
      <c r="O45" s="37"/>
      <c r="P45" s="37"/>
    </row>
    <row r="46" spans="1:16" ht="33.75" customHeight="1" thickBot="1" x14ac:dyDescent="0.3">
      <c r="A46" s="269" t="s">
        <v>15</v>
      </c>
      <c r="B46" s="196" t="s">
        <v>91</v>
      </c>
      <c r="C46" s="197">
        <v>18.5</v>
      </c>
      <c r="D46" s="24">
        <v>1.45</v>
      </c>
      <c r="E46" s="24">
        <v>0.39</v>
      </c>
      <c r="F46" s="24">
        <v>9.5399999999999991</v>
      </c>
      <c r="G46" s="26">
        <f>(D46*4)+(E46*9)+(F46*4)</f>
        <v>47.47</v>
      </c>
      <c r="H46" s="26">
        <v>0</v>
      </c>
      <c r="I46" s="148">
        <v>1.1599999999999999</v>
      </c>
      <c r="J46" s="43">
        <f>I46/C46*1000</f>
        <v>62.702702702702702</v>
      </c>
      <c r="K46" s="37"/>
      <c r="L46" s="37"/>
      <c r="M46" s="37"/>
      <c r="N46" s="37"/>
      <c r="O46" s="37"/>
      <c r="P46" s="37"/>
    </row>
    <row r="47" spans="1:16" ht="35.25" customHeight="1" thickBot="1" x14ac:dyDescent="0.3">
      <c r="A47" s="277" t="s">
        <v>15</v>
      </c>
      <c r="B47" s="231" t="s">
        <v>13</v>
      </c>
      <c r="C47" s="215">
        <v>18.3</v>
      </c>
      <c r="D47" s="100">
        <v>1.1299999999999999</v>
      </c>
      <c r="E47" s="100">
        <v>0.3</v>
      </c>
      <c r="F47" s="100">
        <v>7.47</v>
      </c>
      <c r="G47" s="26">
        <f>(D47*4)+(E47*9)+(F47*4)</f>
        <v>37.099999999999994</v>
      </c>
      <c r="H47" s="26">
        <v>0</v>
      </c>
      <c r="I47" s="175">
        <v>1.1399999999999999</v>
      </c>
      <c r="J47" s="43">
        <f>I47/C47*1000</f>
        <v>62.295081967213108</v>
      </c>
      <c r="K47" s="37"/>
      <c r="L47" s="37"/>
      <c r="M47" s="37"/>
      <c r="N47" s="37"/>
      <c r="O47" s="37"/>
      <c r="P47" s="37"/>
    </row>
    <row r="48" spans="1:16" ht="58.5" customHeight="1" thickTop="1" thickBot="1" x14ac:dyDescent="0.3">
      <c r="A48" s="458"/>
      <c r="B48" s="459" t="s">
        <v>8</v>
      </c>
      <c r="C48" s="417"/>
      <c r="D48" s="419">
        <f>SUM(D40:D47)</f>
        <v>31.129999999999995</v>
      </c>
      <c r="E48" s="419">
        <f>SUM(E40:E47)</f>
        <v>31.19</v>
      </c>
      <c r="F48" s="419">
        <f>SUM(F40:F47)</f>
        <v>73.990000000000009</v>
      </c>
      <c r="G48" s="419">
        <f>SUM(G40:G47)</f>
        <v>701.19000000000017</v>
      </c>
      <c r="H48" s="420">
        <f>SUM(H40:H47)</f>
        <v>70</v>
      </c>
      <c r="I48" s="421">
        <f>SUM(I39:I47)</f>
        <v>115</v>
      </c>
      <c r="J48" s="28"/>
      <c r="K48" s="37"/>
      <c r="L48" s="37"/>
      <c r="M48" s="37"/>
      <c r="N48" s="28"/>
      <c r="O48" s="37"/>
      <c r="P48" s="28"/>
    </row>
    <row r="49" spans="1:16" ht="24.95" customHeight="1" thickTop="1" thickBot="1" x14ac:dyDescent="0.3">
      <c r="A49" s="272"/>
      <c r="B49" s="11"/>
      <c r="C49" s="169"/>
      <c r="D49" s="8"/>
      <c r="E49" s="8"/>
      <c r="F49" s="8"/>
      <c r="G49" s="251"/>
      <c r="H49" s="251"/>
      <c r="I49" s="151"/>
      <c r="J49" s="28"/>
      <c r="K49" s="37"/>
      <c r="L49" s="37"/>
      <c r="M49" s="37"/>
      <c r="N49" s="28"/>
      <c r="O49" s="37"/>
      <c r="P49" s="28"/>
    </row>
    <row r="50" spans="1:16" ht="33" customHeight="1" thickBot="1" x14ac:dyDescent="0.3">
      <c r="A50" s="272"/>
      <c r="B50" s="59" t="s">
        <v>127</v>
      </c>
      <c r="C50" s="169"/>
      <c r="D50" s="25"/>
      <c r="E50" s="25"/>
      <c r="F50" s="25"/>
      <c r="G50" s="51"/>
      <c r="H50" s="51"/>
      <c r="I50" s="152"/>
      <c r="J50" s="37"/>
      <c r="K50" s="37"/>
      <c r="L50" s="37"/>
      <c r="M50" s="37"/>
      <c r="N50" s="37"/>
      <c r="O50" s="37"/>
      <c r="P50" s="37"/>
    </row>
    <row r="51" spans="1:16" ht="35.25" hidden="1" customHeight="1" thickBot="1" x14ac:dyDescent="0.3">
      <c r="A51" s="269"/>
      <c r="B51" s="134"/>
      <c r="C51" s="167"/>
      <c r="D51" s="36"/>
      <c r="E51" s="36"/>
      <c r="F51" s="36"/>
      <c r="G51" s="26"/>
      <c r="H51" s="26"/>
      <c r="I51" s="137"/>
      <c r="J51" s="28"/>
      <c r="K51" s="28"/>
      <c r="L51" s="28"/>
      <c r="M51" s="28"/>
      <c r="N51" s="28"/>
      <c r="O51" s="28"/>
      <c r="P51" s="28"/>
    </row>
    <row r="52" spans="1:16" ht="66" customHeight="1" thickBot="1" x14ac:dyDescent="0.3">
      <c r="A52" s="302">
        <v>302</v>
      </c>
      <c r="B52" s="346" t="s">
        <v>215</v>
      </c>
      <c r="C52" s="569" t="s">
        <v>124</v>
      </c>
      <c r="D52" s="595">
        <v>8.9</v>
      </c>
      <c r="E52" s="595">
        <v>8.3000000000000007</v>
      </c>
      <c r="F52" s="595">
        <v>25.3</v>
      </c>
      <c r="G52" s="112">
        <f>(D52+F52)*4+E52*9</f>
        <v>211.5</v>
      </c>
      <c r="H52" s="596">
        <v>0</v>
      </c>
      <c r="I52" s="334">
        <v>16.100000000000001</v>
      </c>
    </row>
    <row r="53" spans="1:16" ht="39.75" customHeight="1" thickBot="1" x14ac:dyDescent="0.35">
      <c r="A53" s="146">
        <v>693</v>
      </c>
      <c r="B53" s="231" t="s">
        <v>216</v>
      </c>
      <c r="C53" s="462" t="s">
        <v>217</v>
      </c>
      <c r="D53" s="100">
        <v>3.7</v>
      </c>
      <c r="E53" s="100">
        <v>3.5</v>
      </c>
      <c r="F53" s="100">
        <v>27</v>
      </c>
      <c r="G53" s="63">
        <f>(D53+F53)*4+E53*9</f>
        <v>154.30000000000001</v>
      </c>
      <c r="H53" s="296">
        <v>0</v>
      </c>
      <c r="I53" s="233">
        <v>9.77</v>
      </c>
      <c r="J53" s="30"/>
      <c r="K53" s="29"/>
      <c r="L53" s="31"/>
      <c r="M53" s="31"/>
      <c r="N53" s="31"/>
      <c r="O53" s="31"/>
      <c r="P53" s="31"/>
    </row>
    <row r="54" spans="1:16" ht="39.75" customHeight="1" thickBot="1" x14ac:dyDescent="0.35">
      <c r="A54" s="131" t="s">
        <v>76</v>
      </c>
      <c r="B54" s="289" t="s">
        <v>36</v>
      </c>
      <c r="C54" s="589">
        <v>40</v>
      </c>
      <c r="D54" s="105">
        <v>1.26</v>
      </c>
      <c r="E54" s="105">
        <v>0.34</v>
      </c>
      <c r="F54" s="105">
        <v>8.3000000000000007</v>
      </c>
      <c r="G54" s="54">
        <f>(D54+F54)*4+E54*9</f>
        <v>41.300000000000004</v>
      </c>
      <c r="H54" s="54">
        <v>0</v>
      </c>
      <c r="I54" s="148">
        <v>2.5</v>
      </c>
      <c r="J54" s="43">
        <f>I54/C54*1000</f>
        <v>62.5</v>
      </c>
      <c r="K54" s="29"/>
      <c r="L54" s="31"/>
      <c r="M54" s="31"/>
      <c r="N54" s="31"/>
      <c r="O54" s="31"/>
      <c r="P54" s="31"/>
    </row>
    <row r="55" spans="1:16" ht="33.75" customHeight="1" thickBot="1" x14ac:dyDescent="0.35">
      <c r="A55" s="246" t="s">
        <v>15</v>
      </c>
      <c r="B55" s="247" t="s">
        <v>33</v>
      </c>
      <c r="C55" s="260" t="s">
        <v>221</v>
      </c>
      <c r="D55" s="227">
        <v>0.4</v>
      </c>
      <c r="E55" s="227">
        <v>0.4</v>
      </c>
      <c r="F55" s="227">
        <v>9.8000000000000007</v>
      </c>
      <c r="G55" s="296">
        <f>(D55+F55)*4+E55*9</f>
        <v>44.400000000000006</v>
      </c>
      <c r="H55" s="296">
        <v>0</v>
      </c>
      <c r="I55" s="149">
        <v>13.63</v>
      </c>
      <c r="J55" s="43">
        <f>I55/C55*1000</f>
        <v>109.1710052062475</v>
      </c>
      <c r="K55" s="29"/>
      <c r="L55" s="31"/>
      <c r="M55" s="31"/>
      <c r="N55" s="31"/>
      <c r="O55" s="31"/>
      <c r="P55" s="31"/>
    </row>
    <row r="56" spans="1:16" ht="32.25" customHeight="1" thickTop="1" thickBot="1" x14ac:dyDescent="0.35">
      <c r="A56" s="419"/>
      <c r="B56" s="418" t="s">
        <v>8</v>
      </c>
      <c r="C56" s="417"/>
      <c r="D56" s="419">
        <f>SUM(D51:D55)</f>
        <v>14.260000000000002</v>
      </c>
      <c r="E56" s="419">
        <f>SUM(E51:E55)</f>
        <v>12.540000000000001</v>
      </c>
      <c r="F56" s="419">
        <f>SUM(F51:F55)</f>
        <v>70.399999999999991</v>
      </c>
      <c r="G56" s="419">
        <f>SUM(G51:G55)</f>
        <v>451.5</v>
      </c>
      <c r="H56" s="420"/>
      <c r="I56" s="436">
        <f>SUM(I51:I55)</f>
        <v>42</v>
      </c>
      <c r="J56" s="29"/>
      <c r="K56" s="29"/>
      <c r="L56" s="31"/>
      <c r="M56" s="31"/>
      <c r="N56" s="31"/>
      <c r="O56" s="31"/>
      <c r="P56" s="31"/>
    </row>
    <row r="57" spans="1:16" ht="35.1" customHeight="1" thickTop="1" thickBot="1" x14ac:dyDescent="0.3">
      <c r="A57" s="422"/>
      <c r="B57" s="59" t="s">
        <v>152</v>
      </c>
      <c r="C57" s="422"/>
      <c r="D57" s="422"/>
      <c r="E57" s="422"/>
      <c r="F57" s="422"/>
      <c r="G57" s="422"/>
      <c r="H57" s="422"/>
      <c r="I57" s="422"/>
    </row>
    <row r="58" spans="1:16" ht="54" customHeight="1" thickBot="1" x14ac:dyDescent="0.3">
      <c r="A58" s="139" t="s">
        <v>134</v>
      </c>
      <c r="B58" s="221" t="s">
        <v>135</v>
      </c>
      <c r="C58" s="650">
        <v>80</v>
      </c>
      <c r="D58" s="62">
        <v>16.5</v>
      </c>
      <c r="E58" s="62">
        <v>16.3</v>
      </c>
      <c r="F58" s="62">
        <v>5.9</v>
      </c>
      <c r="G58" s="177">
        <f>(D58*4)+(E58*9)+(F58*4)</f>
        <v>236.3</v>
      </c>
      <c r="H58" s="63">
        <v>0</v>
      </c>
      <c r="I58" s="137">
        <v>52.58</v>
      </c>
    </row>
    <row r="59" spans="1:16" ht="35.1" customHeight="1" thickBot="1" x14ac:dyDescent="0.3">
      <c r="A59" s="131">
        <v>534</v>
      </c>
      <c r="B59" s="194" t="s">
        <v>220</v>
      </c>
      <c r="C59" s="167">
        <v>180</v>
      </c>
      <c r="D59" s="36">
        <v>2.9</v>
      </c>
      <c r="E59" s="36">
        <v>4.2</v>
      </c>
      <c r="F59" s="36">
        <v>21.8</v>
      </c>
      <c r="G59" s="177">
        <f>(D59*4)+(E59*9)+(F59*4)</f>
        <v>136.60000000000002</v>
      </c>
      <c r="H59" s="54">
        <v>0</v>
      </c>
      <c r="I59" s="148">
        <v>14.9</v>
      </c>
    </row>
    <row r="60" spans="1:16" ht="64.5" customHeight="1" thickBot="1" x14ac:dyDescent="0.3">
      <c r="A60" s="146" t="s">
        <v>83</v>
      </c>
      <c r="B60" s="196" t="s">
        <v>104</v>
      </c>
      <c r="C60" s="197" t="s">
        <v>93</v>
      </c>
      <c r="D60" s="24">
        <v>0.15</v>
      </c>
      <c r="E60" s="24">
        <v>0</v>
      </c>
      <c r="F60" s="24">
        <v>19.28</v>
      </c>
      <c r="G60" s="26">
        <f>(D60*4)+(E60*9)+(F60*4)</f>
        <v>77.72</v>
      </c>
      <c r="H60" s="26">
        <v>60</v>
      </c>
      <c r="I60" s="148">
        <v>8.11</v>
      </c>
    </row>
    <row r="61" spans="1:16" ht="35.1" customHeight="1" thickBot="1" x14ac:dyDescent="0.3">
      <c r="A61" s="269" t="s">
        <v>15</v>
      </c>
      <c r="B61" s="196" t="s">
        <v>91</v>
      </c>
      <c r="C61" s="197">
        <v>38.6</v>
      </c>
      <c r="D61" s="24">
        <v>2.65</v>
      </c>
      <c r="E61" s="24">
        <v>0.71</v>
      </c>
      <c r="F61" s="24">
        <v>17.399999999999999</v>
      </c>
      <c r="G61" s="26">
        <f>(D61*4)+(E61*9)+(F61*4)</f>
        <v>86.589999999999989</v>
      </c>
      <c r="H61" s="26">
        <v>0</v>
      </c>
      <c r="I61" s="137">
        <v>2.41</v>
      </c>
      <c r="J61" s="43">
        <f>I61/C61*1000</f>
        <v>62.435233160621763</v>
      </c>
    </row>
    <row r="62" spans="1:16" ht="35.1" customHeight="1" thickBot="1" x14ac:dyDescent="0.3">
      <c r="A62" s="277"/>
      <c r="B62" s="231"/>
      <c r="C62" s="215"/>
      <c r="D62" s="100"/>
      <c r="E62" s="100"/>
      <c r="F62" s="100"/>
      <c r="G62" s="26"/>
      <c r="H62" s="26"/>
      <c r="I62" s="175"/>
      <c r="J62" s="43" t="e">
        <f>I62/C62*1000</f>
        <v>#DIV/0!</v>
      </c>
    </row>
    <row r="63" spans="1:16" ht="35.1" customHeight="1" thickTop="1" thickBot="1" x14ac:dyDescent="0.3">
      <c r="A63" s="419"/>
      <c r="B63" s="418" t="s">
        <v>8</v>
      </c>
      <c r="C63" s="417"/>
      <c r="D63" s="419">
        <f>SUM(D58:D62)</f>
        <v>22.199999999999996</v>
      </c>
      <c r="E63" s="419">
        <f>SUM(E58:E62)</f>
        <v>21.21</v>
      </c>
      <c r="F63" s="419">
        <f>SUM(F58:F62)</f>
        <v>64.38</v>
      </c>
      <c r="G63" s="419">
        <f>SUM(G58:G62)</f>
        <v>537.21</v>
      </c>
      <c r="H63" s="420"/>
      <c r="I63" s="436">
        <f>SUM(I58:I62)</f>
        <v>78</v>
      </c>
    </row>
    <row r="64" spans="1:16" ht="35.1" customHeight="1" thickTop="1" x14ac:dyDescent="0.3">
      <c r="B64" s="32" t="s">
        <v>74</v>
      </c>
      <c r="C64" s="32"/>
      <c r="D64" s="32"/>
      <c r="E64" s="86"/>
      <c r="F64" s="85"/>
      <c r="G64" s="85"/>
      <c r="H64" s="85"/>
    </row>
    <row r="65" spans="2:8" ht="20.25" x14ac:dyDescent="0.3">
      <c r="B65" s="673"/>
      <c r="C65" s="673"/>
      <c r="D65" s="673"/>
      <c r="E65" s="86"/>
      <c r="F65" s="85"/>
      <c r="G65" s="85"/>
      <c r="H65" s="85"/>
    </row>
    <row r="66" spans="2:8" ht="20.25" x14ac:dyDescent="0.3">
      <c r="B66" s="673" t="s">
        <v>73</v>
      </c>
      <c r="C66" s="673"/>
      <c r="D66" s="673"/>
      <c r="E66" s="85"/>
      <c r="F66" s="85"/>
      <c r="G66" s="85"/>
      <c r="H66" s="85"/>
    </row>
    <row r="67" spans="2:8" ht="20.25" x14ac:dyDescent="0.3">
      <c r="B67" s="85"/>
      <c r="C67" s="85"/>
      <c r="D67" s="85"/>
      <c r="E67" s="85"/>
      <c r="F67" s="85"/>
      <c r="G67" s="85"/>
      <c r="H67" s="85"/>
    </row>
    <row r="68" spans="2:8" ht="20.25" x14ac:dyDescent="0.3">
      <c r="B68" s="32" t="s">
        <v>72</v>
      </c>
      <c r="C68" s="32"/>
      <c r="D68" s="32"/>
    </row>
  </sheetData>
  <mergeCells count="12">
    <mergeCell ref="B5:F5"/>
    <mergeCell ref="B6:F6"/>
    <mergeCell ref="D9:E9"/>
    <mergeCell ref="F7:I7"/>
    <mergeCell ref="B66:D66"/>
    <mergeCell ref="I10:I11"/>
    <mergeCell ref="D8:I8"/>
    <mergeCell ref="C10:C12"/>
    <mergeCell ref="D10:F11"/>
    <mergeCell ref="G10:G11"/>
    <mergeCell ref="H10:H11"/>
    <mergeCell ref="B65:D65"/>
  </mergeCells>
  <phoneticPr fontId="1" type="noConversion"/>
  <printOptions horizontalCentered="1"/>
  <pageMargins left="0.19685039370078741" right="0.39370078740157483" top="0.19685039370078741" bottom="0.98425196850393704" header="0.70866141732283472" footer="0.51181102362204722"/>
  <pageSetup paperSize="9" scale="36" orientation="portrait" r:id="rId1"/>
  <headerFooter alignWithMargins="0"/>
  <colBreaks count="1" manualBreakCount="1">
    <brk id="10" max="5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65"/>
  <sheetViews>
    <sheetView topLeftCell="A4" zoomScale="60" zoomScaleNormal="60" zoomScaleSheetLayoutView="75" workbookViewId="0">
      <selection activeCell="G15" sqref="G15"/>
    </sheetView>
  </sheetViews>
  <sheetFormatPr defaultRowHeight="18" x14ac:dyDescent="0.25"/>
  <cols>
    <col min="1" max="1" width="12.75" style="1" customWidth="1"/>
    <col min="2" max="2" width="58.25" style="1" customWidth="1"/>
    <col min="3" max="3" width="15.25" style="1" customWidth="1"/>
    <col min="4" max="4" width="8.58203125" style="1" customWidth="1"/>
    <col min="5" max="5" width="8.08203125" style="1" customWidth="1"/>
    <col min="6" max="6" width="9.6640625" style="1" customWidth="1"/>
    <col min="7" max="7" width="12.5" style="1" customWidth="1"/>
    <col min="8" max="8" width="7.08203125" style="1" customWidth="1"/>
    <col min="9" max="9" width="12.4140625" style="1" customWidth="1"/>
    <col min="10" max="10" width="10.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33" x14ac:dyDescent="0.45">
      <c r="B4" s="674" t="s">
        <v>123</v>
      </c>
      <c r="C4" s="674"/>
      <c r="D4" s="674"/>
      <c r="E4" s="674"/>
      <c r="F4" s="674"/>
      <c r="I4" s="45"/>
    </row>
    <row r="5" spans="1:16" ht="27" customHeight="1" x14ac:dyDescent="0.4">
      <c r="B5" s="47"/>
      <c r="C5" s="47"/>
      <c r="D5" s="47"/>
      <c r="E5" s="47"/>
      <c r="F5" s="675" t="s">
        <v>299</v>
      </c>
      <c r="G5" s="675"/>
      <c r="H5" s="675"/>
      <c r="I5" s="675"/>
    </row>
    <row r="6" spans="1:16" ht="4.5" customHeight="1" x14ac:dyDescent="0.35">
      <c r="E6" s="47"/>
      <c r="F6" s="47"/>
      <c r="G6" s="32"/>
      <c r="H6" s="32"/>
      <c r="I6" s="32"/>
    </row>
    <row r="7" spans="1:16" ht="24.75" hidden="1" customHeight="1" x14ac:dyDescent="0.35">
      <c r="F7" s="47"/>
      <c r="G7" s="32"/>
      <c r="H7" s="32"/>
      <c r="I7" s="32"/>
    </row>
    <row r="8" spans="1:16" ht="48.75" customHeight="1" x14ac:dyDescent="0.6">
      <c r="A8" s="33" t="s">
        <v>16</v>
      </c>
      <c r="B8" s="34"/>
      <c r="C8" s="34"/>
      <c r="D8" s="676" t="s">
        <v>17</v>
      </c>
      <c r="E8" s="676"/>
      <c r="F8" s="676"/>
      <c r="G8" s="676"/>
      <c r="H8" s="676"/>
      <c r="I8" s="676"/>
    </row>
    <row r="9" spans="1:16" ht="39.950000000000003" customHeight="1" thickBot="1" x14ac:dyDescent="0.35">
      <c r="A9" s="35"/>
      <c r="B9" s="35"/>
      <c r="C9" s="35"/>
      <c r="D9" s="677">
        <v>1</v>
      </c>
      <c r="E9" s="677"/>
      <c r="I9" s="57"/>
    </row>
    <row r="10" spans="1:16" ht="37.5" customHeight="1" x14ac:dyDescent="0.25">
      <c r="A10" s="125" t="s">
        <v>0</v>
      </c>
      <c r="B10" s="121" t="s">
        <v>2</v>
      </c>
      <c r="C10" s="678" t="s">
        <v>18</v>
      </c>
      <c r="D10" s="681" t="s">
        <v>19</v>
      </c>
      <c r="E10" s="682"/>
      <c r="F10" s="683"/>
      <c r="G10" s="681" t="s">
        <v>21</v>
      </c>
      <c r="H10" s="678" t="s">
        <v>102</v>
      </c>
      <c r="I10" s="678" t="s">
        <v>22</v>
      </c>
      <c r="J10" s="44" t="s">
        <v>80</v>
      </c>
      <c r="K10" s="44"/>
      <c r="L10" s="44"/>
      <c r="M10" s="38"/>
      <c r="N10" s="44"/>
      <c r="O10" s="44"/>
      <c r="P10" s="44"/>
    </row>
    <row r="11" spans="1:16" ht="42" customHeight="1" thickBot="1" x14ac:dyDescent="0.3">
      <c r="A11" s="130" t="s">
        <v>1</v>
      </c>
      <c r="B11" s="123" t="s">
        <v>3</v>
      </c>
      <c r="C11" s="679"/>
      <c r="D11" s="684"/>
      <c r="E11" s="685"/>
      <c r="F11" s="686"/>
      <c r="G11" s="687"/>
      <c r="H11" s="688"/>
      <c r="I11" s="688"/>
      <c r="J11" s="44"/>
      <c r="K11" s="44"/>
      <c r="L11" s="44"/>
      <c r="M11" s="44"/>
      <c r="N11" s="44"/>
      <c r="O11" s="44"/>
      <c r="P11" s="44"/>
    </row>
    <row r="12" spans="1:16" ht="28.5" thickBot="1" x14ac:dyDescent="0.3">
      <c r="A12" s="119"/>
      <c r="B12" s="126"/>
      <c r="C12" s="680"/>
      <c r="D12" s="127" t="s">
        <v>4</v>
      </c>
      <c r="E12" s="127" t="s">
        <v>5</v>
      </c>
      <c r="F12" s="127" t="s">
        <v>6</v>
      </c>
      <c r="G12" s="128"/>
      <c r="H12" s="128"/>
      <c r="I12" s="129"/>
      <c r="J12" s="28"/>
      <c r="K12" s="28"/>
      <c r="L12" s="28"/>
      <c r="M12" s="28"/>
      <c r="N12" s="28"/>
      <c r="O12" s="28"/>
      <c r="P12" s="28"/>
    </row>
    <row r="13" spans="1:16" ht="33" customHeight="1" thickBot="1" x14ac:dyDescent="0.3">
      <c r="A13" s="125"/>
      <c r="B13" s="49" t="s">
        <v>106</v>
      </c>
      <c r="C13" s="13"/>
      <c r="D13" s="13"/>
      <c r="E13" s="13"/>
      <c r="F13" s="13"/>
      <c r="G13" s="46"/>
      <c r="H13" s="46"/>
      <c r="I13" s="20"/>
      <c r="J13" s="28"/>
      <c r="K13" s="28"/>
      <c r="L13" s="28"/>
      <c r="M13" s="28"/>
      <c r="N13" s="28"/>
      <c r="O13" s="28"/>
      <c r="P13" s="28"/>
    </row>
    <row r="14" spans="1:16" ht="33" customHeight="1" thickBot="1" x14ac:dyDescent="0.3">
      <c r="A14" s="125">
        <v>1</v>
      </c>
      <c r="B14" s="194" t="s">
        <v>120</v>
      </c>
      <c r="C14" s="195" t="s">
        <v>172</v>
      </c>
      <c r="D14" s="13">
        <v>4.8</v>
      </c>
      <c r="E14" s="13">
        <v>2.9</v>
      </c>
      <c r="F14" s="13">
        <v>24.5</v>
      </c>
      <c r="G14" s="67">
        <f>(D14*4)+(E14*9)+(F14*4)</f>
        <v>143.30000000000001</v>
      </c>
      <c r="H14" s="46">
        <v>0</v>
      </c>
      <c r="I14" s="367">
        <v>5.72</v>
      </c>
      <c r="J14" s="28"/>
      <c r="K14" s="28"/>
      <c r="L14" s="28"/>
      <c r="M14" s="28"/>
      <c r="N14" s="28"/>
      <c r="O14" s="28"/>
      <c r="P14" s="28"/>
    </row>
    <row r="15" spans="1:16" ht="48.75" customHeight="1" thickBot="1" x14ac:dyDescent="0.3">
      <c r="A15" s="131">
        <v>302</v>
      </c>
      <c r="B15" s="194" t="s">
        <v>146</v>
      </c>
      <c r="C15" s="195" t="s">
        <v>185</v>
      </c>
      <c r="D15" s="92">
        <v>8</v>
      </c>
      <c r="E15" s="92">
        <v>12.5</v>
      </c>
      <c r="F15" s="92">
        <v>22.1</v>
      </c>
      <c r="G15" s="67">
        <f>(D15*4)+(E15*9)+(F15*4)</f>
        <v>232.9</v>
      </c>
      <c r="H15" s="67">
        <v>0</v>
      </c>
      <c r="I15" s="367">
        <v>20.14</v>
      </c>
      <c r="J15" s="37"/>
      <c r="K15" s="37"/>
      <c r="L15" s="43"/>
      <c r="M15" s="37"/>
      <c r="N15" s="37"/>
      <c r="O15" s="37"/>
      <c r="P15" s="37"/>
    </row>
    <row r="16" spans="1:16" ht="39.75" customHeight="1" thickBot="1" x14ac:dyDescent="0.3">
      <c r="A16" s="131">
        <v>692</v>
      </c>
      <c r="B16" s="194" t="s">
        <v>11</v>
      </c>
      <c r="C16" s="195" t="s">
        <v>105</v>
      </c>
      <c r="D16" s="92">
        <v>3.8</v>
      </c>
      <c r="E16" s="92">
        <v>3.2</v>
      </c>
      <c r="F16" s="92">
        <v>20.170000000000002</v>
      </c>
      <c r="G16" s="67">
        <f>(D16*4)+(E16*9)+(F16*4)</f>
        <v>124.68</v>
      </c>
      <c r="H16" s="67">
        <v>0</v>
      </c>
      <c r="I16" s="175">
        <v>9.33</v>
      </c>
      <c r="J16" s="37"/>
      <c r="K16" s="37"/>
      <c r="L16" s="37"/>
      <c r="M16" s="37"/>
      <c r="N16" s="37"/>
      <c r="O16" s="37"/>
      <c r="P16" s="37"/>
    </row>
    <row r="17" spans="1:17" ht="43.5" customHeight="1" thickBot="1" x14ac:dyDescent="0.3">
      <c r="A17" s="131" t="s">
        <v>15</v>
      </c>
      <c r="B17" s="196" t="s">
        <v>36</v>
      </c>
      <c r="C17" s="197">
        <v>17.8</v>
      </c>
      <c r="D17" s="66">
        <v>0.7</v>
      </c>
      <c r="E17" s="66">
        <v>0.1</v>
      </c>
      <c r="F17" s="66">
        <v>1.7</v>
      </c>
      <c r="G17" s="67">
        <f>(D17*4)+(E17*9)+(F17*4)</f>
        <v>10.5</v>
      </c>
      <c r="H17" s="67">
        <v>0</v>
      </c>
      <c r="I17" s="201">
        <v>1.1100000000000001</v>
      </c>
      <c r="J17" s="43">
        <f>I17/C17*1000</f>
        <v>62.359550561797754</v>
      </c>
      <c r="K17" s="37"/>
      <c r="L17" s="37"/>
      <c r="M17" s="37"/>
      <c r="N17" s="37"/>
      <c r="O17" s="37"/>
      <c r="P17" s="37"/>
    </row>
    <row r="18" spans="1:17" ht="35.25" customHeight="1" thickBot="1" x14ac:dyDescent="0.3">
      <c r="A18" s="132" t="s">
        <v>25</v>
      </c>
      <c r="B18" s="198" t="s">
        <v>57</v>
      </c>
      <c r="C18" s="199" t="s">
        <v>186</v>
      </c>
      <c r="D18" s="113">
        <v>1.7</v>
      </c>
      <c r="E18" s="113">
        <v>0.4</v>
      </c>
      <c r="F18" s="113">
        <v>15.3</v>
      </c>
      <c r="G18" s="54">
        <f>(D18*4)+(E18*9)+(F18*4)</f>
        <v>71.600000000000009</v>
      </c>
      <c r="H18" s="54">
        <v>0</v>
      </c>
      <c r="I18" s="201">
        <v>30.7</v>
      </c>
      <c r="J18" s="43">
        <f>I18/C18*1000</f>
        <v>132.00326783334049</v>
      </c>
      <c r="K18" s="28"/>
      <c r="L18" s="28"/>
      <c r="M18" s="28"/>
      <c r="N18" s="28"/>
      <c r="O18" s="28"/>
      <c r="P18" s="28"/>
    </row>
    <row r="19" spans="1:17" ht="33.75" customHeight="1" thickBot="1" x14ac:dyDescent="0.3">
      <c r="A19" s="396"/>
      <c r="B19" s="388" t="s">
        <v>8</v>
      </c>
      <c r="C19" s="389"/>
      <c r="D19" s="397">
        <f t="shared" ref="D19:I19" si="0">SUM(D14:D18)</f>
        <v>19</v>
      </c>
      <c r="E19" s="397">
        <f t="shared" si="0"/>
        <v>19.100000000000001</v>
      </c>
      <c r="F19" s="397">
        <f t="shared" si="0"/>
        <v>83.77000000000001</v>
      </c>
      <c r="G19" s="397">
        <f t="shared" si="0"/>
        <v>582.98</v>
      </c>
      <c r="H19" s="397">
        <f t="shared" si="0"/>
        <v>0</v>
      </c>
      <c r="I19" s="391">
        <f t="shared" si="0"/>
        <v>67</v>
      </c>
      <c r="J19" s="28"/>
      <c r="K19" s="28"/>
      <c r="L19" s="28"/>
      <c r="M19" s="28"/>
      <c r="N19" s="28"/>
      <c r="O19" s="28"/>
      <c r="P19" s="28"/>
    </row>
    <row r="20" spans="1:17" ht="37.5" customHeight="1" thickBot="1" x14ac:dyDescent="0.3">
      <c r="A20" s="133"/>
      <c r="B20" s="49" t="s">
        <v>107</v>
      </c>
      <c r="C20" s="169"/>
      <c r="D20" s="68"/>
      <c r="E20" s="68"/>
      <c r="F20" s="68"/>
      <c r="G20" s="290"/>
      <c r="H20" s="87"/>
      <c r="I20" s="201"/>
      <c r="J20" s="28"/>
      <c r="K20" s="28"/>
      <c r="L20" s="28"/>
      <c r="M20" s="28"/>
      <c r="N20" s="28"/>
      <c r="O20" s="28"/>
      <c r="P20" s="28"/>
    </row>
    <row r="21" spans="1:17" ht="39.75" customHeight="1" x14ac:dyDescent="0.25">
      <c r="A21" s="125">
        <v>1</v>
      </c>
      <c r="B21" s="194" t="s">
        <v>174</v>
      </c>
      <c r="C21" s="195" t="s">
        <v>94</v>
      </c>
      <c r="D21" s="13">
        <v>4.8</v>
      </c>
      <c r="E21" s="13">
        <v>2.9</v>
      </c>
      <c r="F21" s="13">
        <v>24.5</v>
      </c>
      <c r="G21" s="67">
        <f>(D21*4)+(E21*9)+(F21*4)</f>
        <v>143.30000000000001</v>
      </c>
      <c r="H21" s="46">
        <v>0</v>
      </c>
      <c r="I21" s="367">
        <v>10.28</v>
      </c>
      <c r="J21" s="28"/>
      <c r="K21" s="28"/>
      <c r="L21" s="28"/>
      <c r="M21" s="28"/>
      <c r="N21" s="28"/>
      <c r="O21" s="28"/>
      <c r="P21" s="28"/>
    </row>
    <row r="22" spans="1:17" ht="39.75" customHeight="1" x14ac:dyDescent="0.25">
      <c r="A22" s="375">
        <v>302</v>
      </c>
      <c r="B22" s="346" t="s">
        <v>146</v>
      </c>
      <c r="C22" s="181" t="s">
        <v>79</v>
      </c>
      <c r="D22" s="318">
        <v>11.3</v>
      </c>
      <c r="E22" s="318">
        <v>16.8</v>
      </c>
      <c r="F22" s="376">
        <v>34.200000000000003</v>
      </c>
      <c r="G22" s="301">
        <f>(D22*4)+(E22*9)+(F22*4)</f>
        <v>333.20000000000005</v>
      </c>
      <c r="H22" s="319">
        <v>0</v>
      </c>
      <c r="I22" s="366">
        <v>24.68</v>
      </c>
      <c r="J22" s="28"/>
      <c r="K22" s="28"/>
      <c r="L22" s="28"/>
      <c r="M22" s="28"/>
      <c r="N22" s="28"/>
      <c r="O22" s="28"/>
      <c r="P22" s="28"/>
    </row>
    <row r="23" spans="1:17" ht="41.25" customHeight="1" thickBot="1" x14ac:dyDescent="0.3">
      <c r="A23" s="133">
        <v>692</v>
      </c>
      <c r="B23" s="261" t="s">
        <v>11</v>
      </c>
      <c r="C23" s="342" t="s">
        <v>105</v>
      </c>
      <c r="D23" s="97">
        <v>3.8</v>
      </c>
      <c r="E23" s="97">
        <v>3.2</v>
      </c>
      <c r="F23" s="97">
        <v>20.170000000000002</v>
      </c>
      <c r="G23" s="178">
        <f>(D23*4)+(E23*9)+(F23*4)</f>
        <v>124.68</v>
      </c>
      <c r="H23" s="178">
        <v>0</v>
      </c>
      <c r="I23" s="233">
        <v>9.33</v>
      </c>
      <c r="J23" s="28"/>
      <c r="K23" s="28"/>
      <c r="L23" s="28"/>
      <c r="M23" s="28"/>
      <c r="N23" s="28"/>
      <c r="O23" s="28"/>
      <c r="P23" s="28"/>
    </row>
    <row r="24" spans="1:17" ht="38.25" customHeight="1" thickBot="1" x14ac:dyDescent="0.3">
      <c r="A24" s="131" t="s">
        <v>15</v>
      </c>
      <c r="B24" s="196" t="s">
        <v>36</v>
      </c>
      <c r="C24" s="197">
        <v>48.1</v>
      </c>
      <c r="D24" s="66">
        <v>0.7</v>
      </c>
      <c r="E24" s="66">
        <v>0.1</v>
      </c>
      <c r="F24" s="66">
        <v>1.7</v>
      </c>
      <c r="G24" s="67">
        <f>(D24*4)+(E24*9)+(F24*4)</f>
        <v>10.5</v>
      </c>
      <c r="H24" s="67">
        <v>0</v>
      </c>
      <c r="I24" s="201">
        <v>3.01</v>
      </c>
      <c r="J24" s="43">
        <f>I24/C24*1000</f>
        <v>62.577962577962566</v>
      </c>
      <c r="K24" s="28"/>
      <c r="L24" s="28"/>
      <c r="M24" s="28"/>
      <c r="N24" s="28"/>
      <c r="O24" s="28"/>
      <c r="P24" s="28"/>
    </row>
    <row r="25" spans="1:17" ht="39.75" customHeight="1" thickBot="1" x14ac:dyDescent="0.3">
      <c r="A25" s="132" t="s">
        <v>25</v>
      </c>
      <c r="B25" s="198" t="s">
        <v>57</v>
      </c>
      <c r="C25" s="199" t="s">
        <v>186</v>
      </c>
      <c r="D25" s="113">
        <v>1.7</v>
      </c>
      <c r="E25" s="113">
        <v>0.4</v>
      </c>
      <c r="F25" s="113">
        <v>15.3</v>
      </c>
      <c r="G25" s="54">
        <f>(D25*4)+(E25*9)+(F25*4)</f>
        <v>71.600000000000009</v>
      </c>
      <c r="H25" s="54">
        <v>0</v>
      </c>
      <c r="I25" s="201">
        <v>30.7</v>
      </c>
      <c r="J25" s="43">
        <f>I25/C25*1000</f>
        <v>132.00326783334049</v>
      </c>
      <c r="K25" s="28"/>
      <c r="L25" s="28"/>
      <c r="M25" s="28"/>
      <c r="N25" s="28"/>
      <c r="O25" s="28"/>
      <c r="P25" s="28"/>
    </row>
    <row r="26" spans="1:17" ht="39.75" customHeight="1" thickBot="1" x14ac:dyDescent="0.3">
      <c r="A26" s="389"/>
      <c r="B26" s="388" t="s">
        <v>8</v>
      </c>
      <c r="C26" s="394"/>
      <c r="D26" s="395">
        <f t="shared" ref="D26:I26" si="1">SUM(D21:D25)</f>
        <v>22.3</v>
      </c>
      <c r="E26" s="395">
        <f t="shared" si="1"/>
        <v>23.4</v>
      </c>
      <c r="F26" s="395">
        <f t="shared" si="1"/>
        <v>95.87</v>
      </c>
      <c r="G26" s="395">
        <f t="shared" si="1"/>
        <v>683.28000000000009</v>
      </c>
      <c r="H26" s="395">
        <f t="shared" si="1"/>
        <v>0</v>
      </c>
      <c r="I26" s="391">
        <f t="shared" si="1"/>
        <v>78</v>
      </c>
      <c r="J26" s="28"/>
      <c r="K26" s="28"/>
      <c r="L26" s="28"/>
      <c r="M26" s="28"/>
      <c r="N26" s="28"/>
      <c r="O26" s="28"/>
      <c r="P26" s="28"/>
    </row>
    <row r="27" spans="1:17" ht="36" customHeight="1" x14ac:dyDescent="0.25">
      <c r="A27" s="146"/>
      <c r="B27" s="96" t="s">
        <v>30</v>
      </c>
      <c r="C27" s="167"/>
      <c r="D27" s="36"/>
      <c r="E27" s="36"/>
      <c r="F27" s="36"/>
      <c r="G27" s="103"/>
      <c r="H27" s="103"/>
      <c r="I27" s="545"/>
      <c r="J27" s="28"/>
      <c r="K27" s="28"/>
      <c r="L27" s="28"/>
      <c r="M27" s="28"/>
      <c r="N27" s="28"/>
      <c r="O27" s="28"/>
      <c r="P27" s="28"/>
      <c r="Q27" s="27"/>
    </row>
    <row r="28" spans="1:17" ht="47.25" customHeight="1" thickBot="1" x14ac:dyDescent="0.3">
      <c r="A28" s="372" t="s">
        <v>119</v>
      </c>
      <c r="B28" s="371" t="s">
        <v>118</v>
      </c>
      <c r="C28" s="193">
        <v>60</v>
      </c>
      <c r="D28" s="357">
        <v>0.6</v>
      </c>
      <c r="E28" s="357">
        <v>3.01</v>
      </c>
      <c r="F28" s="358">
        <v>2</v>
      </c>
      <c r="G28" s="671">
        <f t="shared" ref="G28:G34" si="2">(D28*4)+(E28*9)+(F28*4)</f>
        <v>37.489999999999995</v>
      </c>
      <c r="H28" s="363">
        <v>0</v>
      </c>
      <c r="I28" s="570">
        <v>14.06</v>
      </c>
      <c r="J28" s="28"/>
      <c r="K28" s="28"/>
      <c r="L28" s="28"/>
      <c r="M28" s="28"/>
      <c r="N28" s="28"/>
      <c r="O28" s="28"/>
      <c r="P28" s="28"/>
      <c r="Q28" s="27"/>
    </row>
    <row r="29" spans="1:17" ht="48.75" customHeight="1" thickBot="1" x14ac:dyDescent="0.3">
      <c r="A29" s="133">
        <v>139</v>
      </c>
      <c r="B29" s="261" t="s">
        <v>159</v>
      </c>
      <c r="C29" s="169">
        <v>200</v>
      </c>
      <c r="D29" s="68">
        <v>5.0999999999999996</v>
      </c>
      <c r="E29" s="68">
        <v>4.4000000000000004</v>
      </c>
      <c r="F29" s="68">
        <v>17.05</v>
      </c>
      <c r="G29" s="69">
        <f t="shared" si="2"/>
        <v>128.19999999999999</v>
      </c>
      <c r="H29" s="178">
        <v>0</v>
      </c>
      <c r="I29" s="208">
        <v>4.72</v>
      </c>
      <c r="J29" s="37"/>
      <c r="K29" s="37"/>
      <c r="L29" s="37"/>
      <c r="M29" s="37"/>
      <c r="N29" s="37"/>
      <c r="O29" s="37"/>
      <c r="P29" s="37"/>
      <c r="Q29" s="27"/>
    </row>
    <row r="30" spans="1:17" ht="41.25" customHeight="1" thickBot="1" x14ac:dyDescent="0.3">
      <c r="A30" s="131">
        <v>443</v>
      </c>
      <c r="B30" s="194" t="s">
        <v>284</v>
      </c>
      <c r="C30" s="167">
        <v>230</v>
      </c>
      <c r="D30" s="92">
        <v>17</v>
      </c>
      <c r="E30" s="92">
        <v>19</v>
      </c>
      <c r="F30" s="92">
        <v>39.700000000000003</v>
      </c>
      <c r="G30" s="178">
        <f t="shared" si="2"/>
        <v>397.8</v>
      </c>
      <c r="H30" s="67">
        <v>0</v>
      </c>
      <c r="I30" s="201">
        <v>66.150000000000006</v>
      </c>
      <c r="J30" s="37"/>
      <c r="K30" s="37"/>
      <c r="L30" s="37"/>
      <c r="M30" s="37"/>
      <c r="N30" s="37"/>
      <c r="O30" s="37"/>
      <c r="P30" s="37"/>
    </row>
    <row r="31" spans="1:17" ht="6" customHeight="1" thickBot="1" x14ac:dyDescent="0.3">
      <c r="A31" s="131"/>
      <c r="B31" s="196"/>
      <c r="C31" s="131"/>
      <c r="D31" s="66"/>
      <c r="E31" s="66"/>
      <c r="F31" s="66"/>
      <c r="G31" s="87"/>
      <c r="H31" s="87"/>
      <c r="I31" s="202"/>
      <c r="J31" s="37"/>
      <c r="K31" s="37"/>
      <c r="L31" s="37"/>
      <c r="M31" s="37"/>
      <c r="N31" s="37"/>
      <c r="O31" s="37"/>
      <c r="P31" s="37"/>
    </row>
    <row r="32" spans="1:17" ht="41.25" customHeight="1" thickBot="1" x14ac:dyDescent="0.3">
      <c r="A32" s="180" t="s">
        <v>25</v>
      </c>
      <c r="B32" s="203" t="s">
        <v>154</v>
      </c>
      <c r="C32" s="181">
        <v>200</v>
      </c>
      <c r="D32" s="179">
        <v>0</v>
      </c>
      <c r="E32" s="179">
        <v>0</v>
      </c>
      <c r="F32" s="179">
        <v>19.399999999999999</v>
      </c>
      <c r="G32" s="177">
        <f t="shared" si="2"/>
        <v>77.599999999999994</v>
      </c>
      <c r="H32" s="291">
        <v>60</v>
      </c>
      <c r="I32" s="207">
        <v>8.32</v>
      </c>
      <c r="J32" s="37"/>
      <c r="K32" s="37"/>
      <c r="L32" s="37"/>
      <c r="M32" s="37"/>
      <c r="N32" s="37"/>
      <c r="O32" s="37"/>
      <c r="P32" s="37"/>
    </row>
    <row r="33" spans="1:16" ht="41.25" customHeight="1" thickBot="1" x14ac:dyDescent="0.3">
      <c r="A33" s="180" t="s">
        <v>15</v>
      </c>
      <c r="B33" s="204" t="s">
        <v>36</v>
      </c>
      <c r="C33" s="169">
        <v>25.4</v>
      </c>
      <c r="D33" s="88">
        <v>2.2999999999999998</v>
      </c>
      <c r="E33" s="88">
        <v>0.6</v>
      </c>
      <c r="F33" s="88">
        <v>15.3</v>
      </c>
      <c r="G33" s="178">
        <f t="shared" si="2"/>
        <v>75.8</v>
      </c>
      <c r="H33" s="69">
        <v>0</v>
      </c>
      <c r="I33" s="208">
        <v>1.59</v>
      </c>
      <c r="J33" s="43">
        <f>I33/C33*1000</f>
        <v>62.5984251968504</v>
      </c>
      <c r="K33" s="37"/>
      <c r="L33" s="37"/>
      <c r="M33" s="37"/>
      <c r="N33" s="37"/>
      <c r="O33" s="37"/>
      <c r="P33" s="37"/>
    </row>
    <row r="34" spans="1:16" ht="41.25" customHeight="1" thickBot="1" x14ac:dyDescent="0.3">
      <c r="A34" s="131" t="s">
        <v>15</v>
      </c>
      <c r="B34" s="205" t="s">
        <v>13</v>
      </c>
      <c r="C34" s="169">
        <v>18.5</v>
      </c>
      <c r="D34" s="88">
        <v>1.3</v>
      </c>
      <c r="E34" s="88">
        <v>0.3</v>
      </c>
      <c r="F34" s="88">
        <v>8.6999999999999993</v>
      </c>
      <c r="G34" s="69">
        <f t="shared" si="2"/>
        <v>42.699999999999996</v>
      </c>
      <c r="H34" s="69">
        <v>0</v>
      </c>
      <c r="I34" s="210">
        <v>1.1599999999999999</v>
      </c>
      <c r="J34" s="43">
        <f>I34/C34*1000</f>
        <v>62.702702702702702</v>
      </c>
      <c r="K34" s="28"/>
      <c r="L34" s="28"/>
      <c r="M34" s="28"/>
      <c r="N34" s="28"/>
      <c r="O34" s="28"/>
      <c r="P34" s="28"/>
    </row>
    <row r="35" spans="1:16" ht="34.5" customHeight="1" thickBot="1" x14ac:dyDescent="0.3">
      <c r="A35" s="387"/>
      <c r="B35" s="388" t="s">
        <v>8</v>
      </c>
      <c r="C35" s="389"/>
      <c r="D35" s="392">
        <f>SUM(D28:D34)</f>
        <v>26.3</v>
      </c>
      <c r="E35" s="392">
        <f>SUM(E28:E34)</f>
        <v>27.310000000000002</v>
      </c>
      <c r="F35" s="392">
        <f>SUM(F28:F34)</f>
        <v>102.15</v>
      </c>
      <c r="G35" s="392">
        <f>SUM(G28:G34)</f>
        <v>759.59</v>
      </c>
      <c r="H35" s="392">
        <f>SUM(H28:H34)</f>
        <v>60</v>
      </c>
      <c r="I35" s="393">
        <f>I34+I33+I32+I31+I30+I29+I28</f>
        <v>96</v>
      </c>
      <c r="J35" s="37"/>
      <c r="K35" s="37"/>
      <c r="L35" s="37"/>
      <c r="M35" s="37"/>
      <c r="N35" s="37"/>
      <c r="O35" s="37"/>
      <c r="P35" s="37"/>
    </row>
    <row r="36" spans="1:16" ht="15" hidden="1" customHeight="1" thickBot="1" x14ac:dyDescent="0.3">
      <c r="A36" s="133"/>
      <c r="B36" s="52" t="s">
        <v>10</v>
      </c>
      <c r="C36" s="169"/>
      <c r="D36" s="25">
        <f>D19+D35</f>
        <v>45.3</v>
      </c>
      <c r="E36" s="25">
        <f>E19+E35</f>
        <v>46.410000000000004</v>
      </c>
      <c r="F36" s="25">
        <f>F19+F35</f>
        <v>185.92000000000002</v>
      </c>
      <c r="G36" s="53">
        <f>G19+G35</f>
        <v>1342.5700000000002</v>
      </c>
      <c r="H36" s="116"/>
      <c r="I36" s="149"/>
      <c r="J36" s="28"/>
      <c r="K36" s="37"/>
      <c r="L36" s="37"/>
      <c r="M36" s="37"/>
      <c r="N36" s="37"/>
      <c r="O36" s="28"/>
      <c r="P36" s="28"/>
    </row>
    <row r="37" spans="1:16" ht="35.25" customHeight="1" x14ac:dyDescent="0.25">
      <c r="A37" s="146"/>
      <c r="B37" s="96" t="s">
        <v>31</v>
      </c>
      <c r="C37" s="146"/>
      <c r="D37" s="99"/>
      <c r="E37" s="99"/>
      <c r="F37" s="99"/>
      <c r="G37" s="104"/>
      <c r="H37" s="104"/>
      <c r="I37" s="228"/>
      <c r="J37" s="28"/>
      <c r="K37" s="37"/>
      <c r="L37" s="37"/>
      <c r="M37" s="37"/>
      <c r="N37" s="37"/>
      <c r="O37" s="28"/>
      <c r="P37" s="28"/>
    </row>
    <row r="38" spans="1:16" ht="48" customHeight="1" thickBot="1" x14ac:dyDescent="0.3">
      <c r="A38" s="372" t="s">
        <v>119</v>
      </c>
      <c r="B38" s="672" t="s">
        <v>118</v>
      </c>
      <c r="C38" s="193">
        <v>110</v>
      </c>
      <c r="D38" s="357">
        <v>1</v>
      </c>
      <c r="E38" s="357">
        <v>5</v>
      </c>
      <c r="F38" s="358">
        <v>3</v>
      </c>
      <c r="G38" s="220">
        <f>(D38*4)+(E38*9)+(F38*4)</f>
        <v>61</v>
      </c>
      <c r="H38" s="363">
        <v>0</v>
      </c>
      <c r="I38" s="570">
        <v>25.79</v>
      </c>
      <c r="J38" s="28"/>
      <c r="K38" s="37"/>
      <c r="L38" s="37"/>
      <c r="M38" s="37"/>
      <c r="N38" s="37"/>
      <c r="O38" s="28"/>
      <c r="P38" s="28"/>
    </row>
    <row r="39" spans="1:16" ht="48.75" customHeight="1" thickBot="1" x14ac:dyDescent="0.3">
      <c r="A39" s="133">
        <v>139</v>
      </c>
      <c r="B39" s="196" t="s">
        <v>159</v>
      </c>
      <c r="C39" s="169">
        <v>250</v>
      </c>
      <c r="D39" s="68">
        <v>6.4</v>
      </c>
      <c r="E39" s="68">
        <v>5.5</v>
      </c>
      <c r="F39" s="68">
        <v>21.3</v>
      </c>
      <c r="G39" s="178">
        <f t="shared" ref="G39:G44" si="3">(D39*4)+(E39*9)+(F39*4)</f>
        <v>160.30000000000001</v>
      </c>
      <c r="H39" s="178">
        <v>0</v>
      </c>
      <c r="I39" s="208">
        <v>5.9</v>
      </c>
      <c r="J39" s="37"/>
      <c r="K39" s="37"/>
      <c r="L39" s="37"/>
      <c r="M39" s="37"/>
      <c r="N39" s="37"/>
      <c r="O39" s="37"/>
      <c r="P39" s="37"/>
    </row>
    <row r="40" spans="1:16" ht="42.75" customHeight="1" thickBot="1" x14ac:dyDescent="0.3">
      <c r="A40" s="131">
        <v>443</v>
      </c>
      <c r="B40" s="194" t="s">
        <v>284</v>
      </c>
      <c r="C40" s="167">
        <v>250</v>
      </c>
      <c r="D40" s="92">
        <v>18.5</v>
      </c>
      <c r="E40" s="92">
        <v>20.6</v>
      </c>
      <c r="F40" s="92">
        <v>43.2</v>
      </c>
      <c r="G40" s="178">
        <f t="shared" si="3"/>
        <v>432.2</v>
      </c>
      <c r="H40" s="67">
        <v>0</v>
      </c>
      <c r="I40" s="201">
        <v>71.95</v>
      </c>
      <c r="J40" s="37"/>
      <c r="K40" s="37"/>
      <c r="L40" s="37"/>
      <c r="M40" s="37"/>
      <c r="N40" s="37"/>
      <c r="O40" s="37"/>
      <c r="P40" s="37"/>
    </row>
    <row r="41" spans="1:16" ht="12.75" customHeight="1" thickBot="1" x14ac:dyDescent="0.3">
      <c r="A41" s="131"/>
      <c r="B41" s="196"/>
      <c r="C41" s="131"/>
      <c r="D41" s="66"/>
      <c r="E41" s="66"/>
      <c r="F41" s="66"/>
      <c r="G41" s="87"/>
      <c r="H41" s="87"/>
      <c r="I41" s="202"/>
      <c r="J41" s="37"/>
      <c r="K41" s="37"/>
      <c r="L41" s="37"/>
      <c r="M41" s="37"/>
      <c r="N41" s="37"/>
      <c r="O41" s="37"/>
      <c r="P41" s="37"/>
    </row>
    <row r="42" spans="1:16" ht="48.75" customHeight="1" thickBot="1" x14ac:dyDescent="0.3">
      <c r="A42" s="180" t="s">
        <v>25</v>
      </c>
      <c r="B42" s="203" t="s">
        <v>154</v>
      </c>
      <c r="C42" s="181">
        <v>200</v>
      </c>
      <c r="D42" s="179">
        <v>0</v>
      </c>
      <c r="E42" s="179">
        <v>0</v>
      </c>
      <c r="F42" s="179">
        <v>19.399999999999999</v>
      </c>
      <c r="G42" s="177">
        <f t="shared" si="3"/>
        <v>77.599999999999994</v>
      </c>
      <c r="H42" s="291">
        <v>70</v>
      </c>
      <c r="I42" s="207">
        <v>8.32</v>
      </c>
      <c r="J42" s="37"/>
      <c r="K42" s="37"/>
      <c r="L42" s="37"/>
      <c r="M42" s="37"/>
      <c r="N42" s="37"/>
      <c r="O42" s="37"/>
      <c r="P42" s="37"/>
    </row>
    <row r="43" spans="1:16" ht="52.5" customHeight="1" thickBot="1" x14ac:dyDescent="0.3">
      <c r="A43" s="133" t="s">
        <v>15</v>
      </c>
      <c r="B43" s="206" t="s">
        <v>36</v>
      </c>
      <c r="C43" s="169">
        <v>30</v>
      </c>
      <c r="D43" s="88">
        <v>1.4</v>
      </c>
      <c r="E43" s="88">
        <v>0.15</v>
      </c>
      <c r="F43" s="88">
        <v>9.9</v>
      </c>
      <c r="G43" s="178">
        <f t="shared" si="3"/>
        <v>46.55</v>
      </c>
      <c r="H43" s="69">
        <v>0</v>
      </c>
      <c r="I43" s="208">
        <v>1.88</v>
      </c>
      <c r="J43" s="43">
        <f>I43/C43*1000</f>
        <v>62.666666666666664</v>
      </c>
      <c r="K43" s="37"/>
      <c r="L43" s="37"/>
      <c r="M43" s="37"/>
      <c r="N43" s="37"/>
      <c r="O43" s="37"/>
      <c r="P43" s="37"/>
    </row>
    <row r="44" spans="1:16" ht="37.5" customHeight="1" thickBot="1" x14ac:dyDescent="0.3">
      <c r="A44" s="131" t="s">
        <v>15</v>
      </c>
      <c r="B44" s="205" t="s">
        <v>13</v>
      </c>
      <c r="C44" s="169">
        <v>18.5</v>
      </c>
      <c r="D44" s="88">
        <v>1.4</v>
      </c>
      <c r="E44" s="88">
        <v>0.15</v>
      </c>
      <c r="F44" s="88">
        <v>9.9</v>
      </c>
      <c r="G44" s="69">
        <f t="shared" si="3"/>
        <v>46.55</v>
      </c>
      <c r="H44" s="69">
        <v>0</v>
      </c>
      <c r="I44" s="210">
        <v>1.1599999999999999</v>
      </c>
      <c r="J44" s="43">
        <f>I44/C44*1000</f>
        <v>62.702702702702702</v>
      </c>
      <c r="K44" s="37"/>
      <c r="L44" s="37"/>
      <c r="M44" s="37"/>
      <c r="N44" s="28"/>
      <c r="O44" s="37"/>
      <c r="P44" s="28"/>
    </row>
    <row r="45" spans="1:16" ht="42" customHeight="1" thickBot="1" x14ac:dyDescent="0.3">
      <c r="A45" s="387"/>
      <c r="B45" s="388" t="s">
        <v>8</v>
      </c>
      <c r="C45" s="389"/>
      <c r="D45" s="390">
        <f>SUM(D39:D44)</f>
        <v>27.699999999999996</v>
      </c>
      <c r="E45" s="390">
        <f>SUM(E39:E44)</f>
        <v>26.4</v>
      </c>
      <c r="F45" s="390">
        <f>SUM(F39:F44)</f>
        <v>103.70000000000002</v>
      </c>
      <c r="G45" s="390">
        <f>SUM(G39:G44)</f>
        <v>763.19999999999993</v>
      </c>
      <c r="H45" s="390">
        <f>SUM(H39:H44)</f>
        <v>70</v>
      </c>
      <c r="I45" s="391">
        <f>I44+I43+I42+I41+I40+I38+I39</f>
        <v>115</v>
      </c>
      <c r="J45" s="37"/>
      <c r="K45" s="37"/>
      <c r="L45" s="37"/>
      <c r="M45" s="37"/>
      <c r="N45" s="37"/>
      <c r="O45" s="37"/>
      <c r="P45" s="37"/>
    </row>
    <row r="46" spans="1:16" ht="3.75" customHeight="1" thickBot="1" x14ac:dyDescent="0.3">
      <c r="A46" s="133"/>
      <c r="B46" s="52"/>
      <c r="C46" s="169"/>
      <c r="D46" s="232"/>
      <c r="E46" s="232"/>
      <c r="F46" s="232"/>
      <c r="G46" s="232"/>
      <c r="H46" s="232"/>
      <c r="I46" s="150"/>
      <c r="J46" s="28"/>
      <c r="K46" s="28"/>
      <c r="L46" s="28"/>
      <c r="M46" s="28"/>
      <c r="N46" s="28"/>
      <c r="O46" s="28"/>
      <c r="P46" s="28"/>
    </row>
    <row r="47" spans="1:16" ht="50.1" customHeight="1" thickBot="1" x14ac:dyDescent="0.3">
      <c r="A47" s="133"/>
      <c r="B47" s="95" t="s">
        <v>127</v>
      </c>
      <c r="C47" s="169"/>
      <c r="D47" s="25"/>
      <c r="E47" s="25"/>
      <c r="F47" s="25"/>
      <c r="G47" s="53"/>
      <c r="H47" s="54"/>
      <c r="I47" s="150"/>
    </row>
    <row r="48" spans="1:16" ht="36" customHeight="1" thickBot="1" x14ac:dyDescent="0.35">
      <c r="A48" s="125">
        <v>1</v>
      </c>
      <c r="B48" s="194" t="s">
        <v>120</v>
      </c>
      <c r="C48" s="195" t="s">
        <v>175</v>
      </c>
      <c r="D48" s="13">
        <v>4.8</v>
      </c>
      <c r="E48" s="13">
        <v>2.9</v>
      </c>
      <c r="F48" s="13">
        <v>24.5</v>
      </c>
      <c r="G48" s="67">
        <f>(D48*4)+(E48*9)+(F48*4)</f>
        <v>143.30000000000001</v>
      </c>
      <c r="H48" s="46">
        <v>0</v>
      </c>
      <c r="I48" s="367">
        <v>13.02</v>
      </c>
      <c r="J48" s="30"/>
      <c r="K48" s="29"/>
      <c r="L48" s="31"/>
      <c r="M48" s="31"/>
      <c r="N48" s="31"/>
      <c r="O48" s="31"/>
      <c r="P48" s="31"/>
    </row>
    <row r="49" spans="1:16" ht="63.75" customHeight="1" thickBot="1" x14ac:dyDescent="0.35">
      <c r="A49" s="131">
        <v>302</v>
      </c>
      <c r="B49" s="194" t="s">
        <v>146</v>
      </c>
      <c r="C49" s="167" t="s">
        <v>84</v>
      </c>
      <c r="D49" s="92">
        <v>5.7</v>
      </c>
      <c r="E49" s="92">
        <v>10.4</v>
      </c>
      <c r="F49" s="92">
        <v>27</v>
      </c>
      <c r="G49" s="67">
        <f>(D49*4)+(E49*9)+(F49*4)</f>
        <v>224.4</v>
      </c>
      <c r="H49" s="67">
        <v>0</v>
      </c>
      <c r="I49" s="367">
        <v>17.739999999999998</v>
      </c>
      <c r="J49" s="29"/>
      <c r="K49" s="29"/>
      <c r="L49" s="31"/>
      <c r="M49" s="31"/>
      <c r="N49" s="31"/>
      <c r="O49" s="31"/>
      <c r="P49" s="31"/>
    </row>
    <row r="50" spans="1:16" ht="45.75" customHeight="1" thickBot="1" x14ac:dyDescent="0.35">
      <c r="A50" s="131">
        <v>692</v>
      </c>
      <c r="B50" s="194" t="s">
        <v>11</v>
      </c>
      <c r="C50" s="167" t="s">
        <v>105</v>
      </c>
      <c r="D50" s="92">
        <v>3.8</v>
      </c>
      <c r="E50" s="92">
        <v>3.2</v>
      </c>
      <c r="F50" s="92">
        <v>20.170000000000002</v>
      </c>
      <c r="G50" s="67">
        <f>(D50*4)+(E50*9)+(F50*4)</f>
        <v>124.68</v>
      </c>
      <c r="H50" s="67">
        <v>0</v>
      </c>
      <c r="I50" s="200">
        <v>9.33</v>
      </c>
      <c r="J50" s="29"/>
      <c r="K50" s="29"/>
      <c r="L50" s="31"/>
      <c r="M50" s="31"/>
      <c r="N50" s="31"/>
      <c r="O50" s="31"/>
      <c r="P50" s="31"/>
    </row>
    <row r="51" spans="1:16" ht="42.75" customHeight="1" thickBot="1" x14ac:dyDescent="0.35">
      <c r="A51" s="167" t="s">
        <v>15</v>
      </c>
      <c r="B51" s="194" t="s">
        <v>36</v>
      </c>
      <c r="C51" s="167">
        <v>30.5</v>
      </c>
      <c r="D51" s="92">
        <v>2.2999999999999998</v>
      </c>
      <c r="E51" s="92">
        <v>0.3</v>
      </c>
      <c r="F51" s="92">
        <v>9.9</v>
      </c>
      <c r="G51" s="84">
        <f>(D51*4)+(E51*9)+(F51*4)</f>
        <v>51.5</v>
      </c>
      <c r="H51" s="84">
        <v>0</v>
      </c>
      <c r="I51" s="367">
        <v>1.91</v>
      </c>
      <c r="J51" s="43">
        <f>I51/C51*1000</f>
        <v>62.622950819672134</v>
      </c>
      <c r="K51" s="29"/>
      <c r="L51" s="31"/>
      <c r="M51" s="31"/>
      <c r="N51" s="31"/>
      <c r="O51" s="31"/>
      <c r="P51" s="31"/>
    </row>
    <row r="52" spans="1:16" ht="37.5" customHeight="1" thickTop="1" thickBot="1" x14ac:dyDescent="0.35">
      <c r="A52" s="384"/>
      <c r="B52" s="379" t="s">
        <v>8</v>
      </c>
      <c r="C52" s="380"/>
      <c r="D52" s="381">
        <f>SUM(D48:D51)</f>
        <v>16.600000000000001</v>
      </c>
      <c r="E52" s="381">
        <f>SUM(E48:E51)</f>
        <v>16.8</v>
      </c>
      <c r="F52" s="381">
        <f>SUM(F48:F51)</f>
        <v>81.570000000000007</v>
      </c>
      <c r="G52" s="381">
        <f>SUM(G48:G51)</f>
        <v>543.88000000000011</v>
      </c>
      <c r="H52" s="382">
        <f>SUM(H48:H51)</f>
        <v>0</v>
      </c>
      <c r="I52" s="383">
        <f>I48+I49+I50+I51</f>
        <v>41.999999999999993</v>
      </c>
      <c r="J52" s="29"/>
      <c r="K52" s="29"/>
      <c r="L52" s="31"/>
      <c r="M52" s="31"/>
      <c r="N52" s="31"/>
      <c r="O52" s="31"/>
      <c r="P52" s="31"/>
    </row>
    <row r="53" spans="1:16" ht="47.25" customHeight="1" thickTop="1" thickBot="1" x14ac:dyDescent="0.35">
      <c r="A53" s="146"/>
      <c r="B53" s="95" t="s">
        <v>152</v>
      </c>
      <c r="C53" s="141"/>
      <c r="D53" s="5"/>
      <c r="E53" s="5"/>
      <c r="F53" s="5"/>
      <c r="G53" s="115"/>
      <c r="H53" s="115"/>
      <c r="I53" s="149"/>
      <c r="J53" s="29"/>
      <c r="K53" s="29"/>
      <c r="L53" s="31"/>
      <c r="M53" s="31"/>
      <c r="N53" s="31"/>
      <c r="O53" s="31"/>
      <c r="P53" s="31"/>
    </row>
    <row r="54" spans="1:16" ht="6.75" customHeight="1" thickBot="1" x14ac:dyDescent="0.35">
      <c r="A54" s="131"/>
      <c r="B54" s="194"/>
      <c r="C54" s="167"/>
      <c r="D54" s="92"/>
      <c r="E54" s="92"/>
      <c r="F54" s="92"/>
      <c r="G54" s="67"/>
      <c r="H54" s="67"/>
      <c r="I54" s="202"/>
      <c r="J54" s="29"/>
      <c r="K54" s="29"/>
      <c r="L54" s="31"/>
      <c r="M54" s="31"/>
      <c r="N54" s="31"/>
      <c r="O54" s="31"/>
      <c r="P54" s="31"/>
    </row>
    <row r="55" spans="1:16" ht="51" customHeight="1" thickBot="1" x14ac:dyDescent="0.35">
      <c r="A55" s="131">
        <v>443</v>
      </c>
      <c r="B55" s="194" t="s">
        <v>284</v>
      </c>
      <c r="C55" s="167">
        <v>230</v>
      </c>
      <c r="D55" s="92">
        <v>17</v>
      </c>
      <c r="E55" s="92">
        <v>19</v>
      </c>
      <c r="F55" s="92">
        <v>39.700000000000003</v>
      </c>
      <c r="G55" s="178">
        <f>(D55*4)+(E55*9)+(F55*4)</f>
        <v>397.8</v>
      </c>
      <c r="H55" s="67">
        <v>0</v>
      </c>
      <c r="I55" s="201">
        <v>66.150000000000006</v>
      </c>
      <c r="J55" s="29"/>
      <c r="K55" s="29"/>
      <c r="L55" s="31"/>
      <c r="M55" s="31"/>
      <c r="N55" s="31"/>
      <c r="O55" s="31"/>
      <c r="P55" s="31"/>
    </row>
    <row r="56" spans="1:16" ht="35.1" customHeight="1" thickBot="1" x14ac:dyDescent="0.35">
      <c r="A56" s="180" t="s">
        <v>25</v>
      </c>
      <c r="B56" s="203" t="s">
        <v>154</v>
      </c>
      <c r="C56" s="181">
        <v>200</v>
      </c>
      <c r="D56" s="179">
        <v>0</v>
      </c>
      <c r="E56" s="179">
        <v>0</v>
      </c>
      <c r="F56" s="179">
        <v>19.399999999999999</v>
      </c>
      <c r="G56" s="591">
        <f>(D56*4)+(E56*9)+(F56*4)</f>
        <v>77.599999999999994</v>
      </c>
      <c r="H56" s="291">
        <v>70</v>
      </c>
      <c r="I56" s="207">
        <v>8.32</v>
      </c>
      <c r="J56" s="29"/>
      <c r="K56" s="29"/>
      <c r="L56" s="31"/>
      <c r="M56" s="31"/>
      <c r="N56" s="31"/>
      <c r="O56" s="31"/>
      <c r="P56" s="31"/>
    </row>
    <row r="57" spans="1:16" ht="35.1" customHeight="1" thickBot="1" x14ac:dyDescent="0.35">
      <c r="A57" s="133" t="s">
        <v>15</v>
      </c>
      <c r="B57" s="206" t="s">
        <v>36</v>
      </c>
      <c r="C57" s="169">
        <v>56.32</v>
      </c>
      <c r="D57" s="88">
        <v>1.4</v>
      </c>
      <c r="E57" s="88">
        <v>0.15</v>
      </c>
      <c r="F57" s="88">
        <v>9.9</v>
      </c>
      <c r="G57" s="69">
        <f>(D57*4)+(E57*9)+(F57*4)</f>
        <v>46.55</v>
      </c>
      <c r="H57" s="69">
        <v>0</v>
      </c>
      <c r="I57" s="208">
        <v>3.53</v>
      </c>
      <c r="J57" s="43">
        <f>I57/C57*1000</f>
        <v>62.677556818181806</v>
      </c>
      <c r="K57" s="29"/>
      <c r="L57" s="31"/>
      <c r="M57" s="31"/>
      <c r="N57" s="31"/>
      <c r="O57" s="31"/>
      <c r="P57" s="31"/>
    </row>
    <row r="58" spans="1:16" ht="6.75" customHeight="1" thickBot="1" x14ac:dyDescent="0.35">
      <c r="A58" s="133"/>
      <c r="B58" s="206"/>
      <c r="C58" s="169"/>
      <c r="D58" s="88"/>
      <c r="E58" s="88"/>
      <c r="F58" s="88"/>
      <c r="G58" s="178"/>
      <c r="H58" s="69"/>
      <c r="I58" s="209"/>
      <c r="J58" s="43" t="e">
        <f>I58/C58*1000</f>
        <v>#DIV/0!</v>
      </c>
      <c r="K58" s="29"/>
      <c r="L58" s="31"/>
      <c r="M58" s="31"/>
      <c r="N58" s="31"/>
      <c r="O58" s="31"/>
      <c r="P58" s="31"/>
    </row>
    <row r="59" spans="1:16" ht="9.75" customHeight="1" thickBot="1" x14ac:dyDescent="0.35">
      <c r="A59" s="167"/>
      <c r="B59" s="386"/>
      <c r="C59" s="224"/>
      <c r="D59" s="36"/>
      <c r="E59" s="36"/>
      <c r="F59" s="36"/>
      <c r="G59" s="26"/>
      <c r="H59" s="26"/>
      <c r="I59" s="175"/>
      <c r="J59" s="29"/>
      <c r="K59" s="29"/>
      <c r="L59" s="31"/>
      <c r="M59" s="31"/>
      <c r="N59" s="31"/>
      <c r="O59" s="31"/>
      <c r="P59" s="31"/>
    </row>
    <row r="60" spans="1:16" ht="35.1" customHeight="1" thickTop="1" thickBot="1" x14ac:dyDescent="0.3">
      <c r="A60" s="384"/>
      <c r="B60" s="379" t="s">
        <v>8</v>
      </c>
      <c r="C60" s="380"/>
      <c r="D60" s="382">
        <f>SUM(D55:D59)</f>
        <v>18.399999999999999</v>
      </c>
      <c r="E60" s="382">
        <f>SUM(E55:E59)</f>
        <v>19.149999999999999</v>
      </c>
      <c r="F60" s="382">
        <f>SUM(F55:F59)</f>
        <v>69</v>
      </c>
      <c r="G60" s="382">
        <f>SUM(G55:G59)</f>
        <v>521.94999999999993</v>
      </c>
      <c r="H60" s="382">
        <f>SUM(H55:H59)</f>
        <v>70</v>
      </c>
      <c r="I60" s="383">
        <f>SUM(I54:I59)</f>
        <v>78</v>
      </c>
    </row>
    <row r="61" spans="1:16" ht="24.95" customHeight="1" thickTop="1" x14ac:dyDescent="0.3">
      <c r="B61" s="32" t="s">
        <v>39</v>
      </c>
      <c r="C61" s="32"/>
      <c r="D61" s="32"/>
      <c r="E61" s="86"/>
      <c r="F61" s="85"/>
      <c r="G61" s="85"/>
      <c r="H61" s="85"/>
    </row>
    <row r="62" spans="1:16" ht="20.25" x14ac:dyDescent="0.3">
      <c r="B62" s="673"/>
      <c r="C62" s="673"/>
      <c r="D62" s="673"/>
      <c r="E62" s="86"/>
      <c r="F62" s="85"/>
      <c r="G62" s="85"/>
      <c r="H62" s="85"/>
    </row>
    <row r="63" spans="1:16" ht="20.25" x14ac:dyDescent="0.3">
      <c r="B63" s="673" t="s">
        <v>37</v>
      </c>
      <c r="C63" s="673"/>
      <c r="D63" s="673"/>
      <c r="E63" s="85"/>
      <c r="F63" s="85"/>
      <c r="G63" s="85"/>
      <c r="H63" s="85"/>
    </row>
    <row r="64" spans="1:16" ht="20.25" x14ac:dyDescent="0.3">
      <c r="B64" s="85"/>
      <c r="C64" s="85"/>
      <c r="D64" s="85"/>
      <c r="E64" s="85"/>
      <c r="F64" s="85"/>
      <c r="G64" s="85"/>
      <c r="H64" s="85"/>
    </row>
    <row r="65" spans="2:4" ht="20.25" x14ac:dyDescent="0.3">
      <c r="B65" s="32" t="s">
        <v>38</v>
      </c>
      <c r="C65" s="32"/>
      <c r="D65" s="32"/>
    </row>
  </sheetData>
  <mergeCells count="11">
    <mergeCell ref="D10:F11"/>
    <mergeCell ref="G10:G11"/>
    <mergeCell ref="H10:H11"/>
    <mergeCell ref="I10:I11"/>
    <mergeCell ref="B62:D62"/>
    <mergeCell ref="B63:D63"/>
    <mergeCell ref="B4:F4"/>
    <mergeCell ref="F5:I5"/>
    <mergeCell ref="D8:I8"/>
    <mergeCell ref="D9:E9"/>
    <mergeCell ref="C10:C12"/>
  </mergeCells>
  <printOptions horizontalCentered="1"/>
  <pageMargins left="0.19685039370078741" right="0.39370078740157483" top="0.19685039370078741" bottom="0.98425196850393704" header="0.70866141732283472" footer="0.51181102362204722"/>
  <pageSetup paperSize="9" scale="33" orientation="portrait" r:id="rId1"/>
  <headerFooter alignWithMargins="0"/>
  <colBreaks count="2" manualBreakCount="2">
    <brk id="12" max="59" man="1"/>
    <brk id="13" max="59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7030A0"/>
  </sheetPr>
  <dimension ref="A1:Q73"/>
  <sheetViews>
    <sheetView topLeftCell="A4" zoomScale="60" zoomScaleNormal="60" zoomScaleSheetLayoutView="75" workbookViewId="0">
      <selection activeCell="D20" sqref="D20"/>
    </sheetView>
  </sheetViews>
  <sheetFormatPr defaultRowHeight="18" x14ac:dyDescent="0.25"/>
  <cols>
    <col min="1" max="1" width="10.4140625" style="1" customWidth="1"/>
    <col min="2" max="2" width="60.25" style="1" customWidth="1"/>
    <col min="3" max="3" width="15.08203125" style="1" customWidth="1"/>
    <col min="4" max="4" width="8" style="1" customWidth="1"/>
    <col min="5" max="5" width="8.6640625" style="1"/>
    <col min="6" max="6" width="7.6640625" style="1" customWidth="1"/>
    <col min="7" max="7" width="8.08203125" style="1" customWidth="1"/>
    <col min="8" max="8" width="6.83203125" style="1" customWidth="1"/>
    <col min="9" max="9" width="13.33203125" style="1" customWidth="1"/>
    <col min="10" max="10" width="6.332031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173"/>
      <c r="J4" s="173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0.75" customHeight="1" x14ac:dyDescent="0.35">
      <c r="B6" s="690"/>
      <c r="C6" s="690"/>
      <c r="D6" s="690"/>
      <c r="E6" s="690"/>
      <c r="F6" s="690"/>
    </row>
    <row r="7" spans="1:16" ht="24.75" customHeight="1" x14ac:dyDescent="0.4">
      <c r="F7" s="675" t="s">
        <v>298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39.950000000000003" customHeight="1" thickBot="1" x14ac:dyDescent="0.35">
      <c r="A9" s="35"/>
      <c r="B9" s="35"/>
      <c r="C9" s="35"/>
      <c r="D9" s="677">
        <v>5</v>
      </c>
      <c r="E9" s="677"/>
    </row>
    <row r="10" spans="1:16" ht="37.5" customHeight="1" x14ac:dyDescent="0.25">
      <c r="A10" s="120" t="s">
        <v>0</v>
      </c>
      <c r="B10" s="121" t="s">
        <v>2</v>
      </c>
      <c r="C10" s="678" t="s">
        <v>18</v>
      </c>
      <c r="D10" s="681" t="s">
        <v>19</v>
      </c>
      <c r="E10" s="682"/>
      <c r="F10" s="683"/>
      <c r="G10" s="681" t="s">
        <v>21</v>
      </c>
      <c r="H10" s="678" t="s">
        <v>102</v>
      </c>
      <c r="I10" s="678" t="s">
        <v>23</v>
      </c>
      <c r="J10" s="44"/>
      <c r="K10" s="44"/>
      <c r="L10" s="44"/>
      <c r="M10" s="38"/>
      <c r="N10" s="44"/>
      <c r="O10" s="44"/>
      <c r="P10" s="44"/>
    </row>
    <row r="11" spans="1:16" ht="38.25" customHeight="1" thickBot="1" x14ac:dyDescent="0.3">
      <c r="A11" s="122" t="s">
        <v>1</v>
      </c>
      <c r="B11" s="123" t="s">
        <v>3</v>
      </c>
      <c r="C11" s="679"/>
      <c r="D11" s="684"/>
      <c r="E11" s="685"/>
      <c r="F11" s="686"/>
      <c r="G11" s="687"/>
      <c r="H11" s="688"/>
      <c r="I11" s="688"/>
      <c r="J11" s="44"/>
      <c r="K11" s="44"/>
      <c r="L11" s="44"/>
      <c r="M11" s="44"/>
      <c r="N11" s="44"/>
      <c r="O11" s="44"/>
      <c r="P11" s="44"/>
    </row>
    <row r="12" spans="1:16" ht="27" thickBot="1" x14ac:dyDescent="0.3">
      <c r="A12" s="124"/>
      <c r="B12" s="126"/>
      <c r="C12" s="680"/>
      <c r="D12" s="127" t="s">
        <v>4</v>
      </c>
      <c r="E12" s="127" t="s">
        <v>5</v>
      </c>
      <c r="F12" s="127" t="s">
        <v>6</v>
      </c>
      <c r="G12" s="128"/>
      <c r="H12" s="128"/>
      <c r="I12" s="129"/>
      <c r="J12" s="28"/>
      <c r="K12" s="28"/>
      <c r="L12" s="28"/>
      <c r="M12" s="28"/>
      <c r="N12" s="28"/>
      <c r="O12" s="28"/>
      <c r="P12" s="28"/>
    </row>
    <row r="13" spans="1:16" ht="19.5" customHeight="1" thickBot="1" x14ac:dyDescent="0.3">
      <c r="A13" s="13"/>
      <c r="B13" s="49" t="s">
        <v>106</v>
      </c>
      <c r="C13" s="13"/>
      <c r="D13" s="13"/>
      <c r="E13" s="13"/>
      <c r="F13" s="13"/>
      <c r="G13" s="46"/>
      <c r="H13" s="46"/>
      <c r="I13" s="20"/>
      <c r="J13" s="28"/>
      <c r="K13" s="28"/>
      <c r="L13" s="28"/>
      <c r="M13" s="28"/>
      <c r="N13" s="28"/>
      <c r="O13" s="28"/>
      <c r="P13" s="28"/>
    </row>
    <row r="14" spans="1:16" ht="1.5" customHeight="1" thickBot="1" x14ac:dyDescent="0.3">
      <c r="A14" s="131"/>
      <c r="B14" s="134"/>
      <c r="C14" s="167"/>
      <c r="D14" s="36"/>
      <c r="E14" s="36"/>
      <c r="F14" s="36"/>
      <c r="G14" s="26"/>
      <c r="H14" s="26"/>
      <c r="I14" s="137"/>
      <c r="J14" s="37"/>
      <c r="K14" s="37"/>
      <c r="L14" s="43"/>
      <c r="M14" s="37"/>
      <c r="N14" s="37"/>
      <c r="O14" s="37"/>
      <c r="P14" s="37"/>
    </row>
    <row r="15" spans="1:16" ht="66" customHeight="1" thickBot="1" x14ac:dyDescent="0.3">
      <c r="A15" s="167">
        <v>1</v>
      </c>
      <c r="B15" s="194" t="s">
        <v>214</v>
      </c>
      <c r="C15" s="195" t="s">
        <v>94</v>
      </c>
      <c r="D15" s="36">
        <v>5</v>
      </c>
      <c r="E15" s="36">
        <v>2.92</v>
      </c>
      <c r="F15" s="103">
        <v>17.5</v>
      </c>
      <c r="G15" s="63">
        <f>(D15+F15)*4+E15*9</f>
        <v>116.28</v>
      </c>
      <c r="H15" s="588">
        <v>0</v>
      </c>
      <c r="I15" s="175">
        <v>10.28</v>
      </c>
      <c r="J15" s="37"/>
      <c r="K15" s="37"/>
      <c r="L15" s="37"/>
      <c r="M15" s="37"/>
      <c r="N15" s="37"/>
      <c r="O15" s="37"/>
      <c r="P15" s="37"/>
    </row>
    <row r="16" spans="1:16" ht="38.25" customHeight="1" thickBot="1" x14ac:dyDescent="0.3">
      <c r="A16" s="302">
        <v>302</v>
      </c>
      <c r="B16" s="346" t="s">
        <v>215</v>
      </c>
      <c r="C16" s="569" t="s">
        <v>143</v>
      </c>
      <c r="D16" s="595">
        <v>8.9</v>
      </c>
      <c r="E16" s="595">
        <v>8.3000000000000007</v>
      </c>
      <c r="F16" s="595">
        <v>25.3</v>
      </c>
      <c r="G16" s="112">
        <f>(D16+F16)*4+E16*9</f>
        <v>211.5</v>
      </c>
      <c r="H16" s="596">
        <v>0</v>
      </c>
      <c r="I16" s="334">
        <v>25.22</v>
      </c>
      <c r="J16" s="37"/>
      <c r="K16" s="37"/>
      <c r="L16" s="37"/>
      <c r="M16" s="37"/>
      <c r="N16" s="37"/>
      <c r="O16" s="37"/>
      <c r="P16" s="37"/>
    </row>
    <row r="17" spans="1:17" ht="38.25" customHeight="1" thickBot="1" x14ac:dyDescent="0.3">
      <c r="A17" s="146">
        <v>693</v>
      </c>
      <c r="B17" s="231" t="s">
        <v>216</v>
      </c>
      <c r="C17" s="462" t="s">
        <v>217</v>
      </c>
      <c r="D17" s="100">
        <v>3.7</v>
      </c>
      <c r="E17" s="100">
        <v>3.5</v>
      </c>
      <c r="F17" s="100">
        <v>27</v>
      </c>
      <c r="G17" s="112">
        <f>(D17+F17)*4+E17*9</f>
        <v>154.30000000000001</v>
      </c>
      <c r="H17" s="296">
        <v>0</v>
      </c>
      <c r="I17" s="233">
        <v>9.77</v>
      </c>
      <c r="J17" s="43">
        <f>I17/C17*1000</f>
        <v>48.849999999999994</v>
      </c>
      <c r="K17" s="37"/>
      <c r="L17" s="37"/>
      <c r="M17" s="37"/>
      <c r="N17" s="37"/>
      <c r="O17" s="37"/>
      <c r="P17" s="37"/>
    </row>
    <row r="18" spans="1:17" ht="38.25" customHeight="1" thickBot="1" x14ac:dyDescent="0.3">
      <c r="A18" s="131" t="s">
        <v>15</v>
      </c>
      <c r="B18" s="289" t="s">
        <v>36</v>
      </c>
      <c r="C18" s="589">
        <v>18.5</v>
      </c>
      <c r="D18" s="105">
        <v>1.26</v>
      </c>
      <c r="E18" s="105">
        <v>0.34</v>
      </c>
      <c r="F18" s="583">
        <v>8.3000000000000007</v>
      </c>
      <c r="G18" s="112">
        <f>(D18+F18)*4+E18*9</f>
        <v>41.300000000000004</v>
      </c>
      <c r="H18" s="590">
        <v>0</v>
      </c>
      <c r="I18" s="137">
        <v>1.1599999999999999</v>
      </c>
      <c r="J18" s="43">
        <f>I18/C18*1000</f>
        <v>62.702702702702702</v>
      </c>
      <c r="K18" s="28"/>
      <c r="L18" s="28"/>
      <c r="M18" s="28"/>
      <c r="N18" s="28"/>
      <c r="O18" s="28"/>
      <c r="P18" s="28"/>
    </row>
    <row r="19" spans="1:17" ht="38.25" customHeight="1" thickBot="1" x14ac:dyDescent="0.3">
      <c r="A19" s="246" t="s">
        <v>15</v>
      </c>
      <c r="B19" s="247" t="s">
        <v>33</v>
      </c>
      <c r="C19" s="260" t="s">
        <v>218</v>
      </c>
      <c r="D19" s="227">
        <v>0.4</v>
      </c>
      <c r="E19" s="227">
        <v>0.4</v>
      </c>
      <c r="F19" s="227">
        <v>9.8000000000000007</v>
      </c>
      <c r="G19" s="296">
        <f>(D19+F19)*4+E19*9</f>
        <v>44.400000000000006</v>
      </c>
      <c r="H19" s="296">
        <v>0</v>
      </c>
      <c r="I19" s="149">
        <v>20.57</v>
      </c>
      <c r="J19" s="43">
        <f>I19/C19*1000</f>
        <v>109.18259023354565</v>
      </c>
      <c r="K19" s="28"/>
      <c r="L19" s="28"/>
      <c r="M19" s="28"/>
      <c r="N19" s="28"/>
      <c r="O19" s="28"/>
      <c r="P19" s="28"/>
    </row>
    <row r="20" spans="1:17" ht="41.25" customHeight="1" thickTop="1" thickBot="1" x14ac:dyDescent="0.3">
      <c r="A20" s="465"/>
      <c r="B20" s="418" t="s">
        <v>8</v>
      </c>
      <c r="C20" s="417"/>
      <c r="D20" s="419">
        <f>SUM(D15:D19)</f>
        <v>19.260000000000002</v>
      </c>
      <c r="E20" s="419">
        <f>SUM(E15:E19)</f>
        <v>15.46</v>
      </c>
      <c r="F20" s="419">
        <f>SUM(F15:F19)</f>
        <v>87.899999999999991</v>
      </c>
      <c r="G20" s="419">
        <f>SUM(G15:G19)</f>
        <v>567.78</v>
      </c>
      <c r="H20" s="420">
        <f>SUM(H15:H19)</f>
        <v>0</v>
      </c>
      <c r="I20" s="421">
        <f>I15+I16+I17+I18+I19</f>
        <v>67</v>
      </c>
      <c r="J20" s="28"/>
      <c r="K20" s="28"/>
      <c r="L20" s="28"/>
      <c r="M20" s="28"/>
      <c r="N20" s="28"/>
      <c r="O20" s="28"/>
      <c r="P20" s="28"/>
    </row>
    <row r="21" spans="1:17" ht="24.75" customHeight="1" thickTop="1" thickBot="1" x14ac:dyDescent="0.3">
      <c r="A21" s="464"/>
      <c r="B21" s="441" t="s">
        <v>108</v>
      </c>
      <c r="C21" s="169"/>
      <c r="D21" s="25"/>
      <c r="E21" s="25"/>
      <c r="F21" s="25"/>
      <c r="G21" s="53"/>
      <c r="H21" s="264"/>
      <c r="I21" s="307"/>
      <c r="J21" s="28"/>
      <c r="K21" s="28"/>
      <c r="L21" s="28"/>
      <c r="M21" s="28"/>
      <c r="N21" s="28"/>
      <c r="O21" s="28"/>
      <c r="P21" s="28"/>
    </row>
    <row r="22" spans="1:17" ht="69" customHeight="1" thickBot="1" x14ac:dyDescent="0.3">
      <c r="A22" s="167">
        <v>1</v>
      </c>
      <c r="B22" s="194" t="s">
        <v>214</v>
      </c>
      <c r="C22" s="195" t="s">
        <v>94</v>
      </c>
      <c r="D22" s="36">
        <v>5</v>
      </c>
      <c r="E22" s="36">
        <v>2.92</v>
      </c>
      <c r="F22" s="103">
        <v>17.5</v>
      </c>
      <c r="G22" s="63">
        <f>(D22+F22)*4+E22*9</f>
        <v>116.28</v>
      </c>
      <c r="H22" s="588">
        <v>0</v>
      </c>
      <c r="I22" s="175">
        <v>10.28</v>
      </c>
      <c r="J22" s="28"/>
      <c r="K22" s="28"/>
      <c r="L22" s="28"/>
      <c r="M22" s="28"/>
      <c r="N22" s="28"/>
      <c r="O22" s="28"/>
      <c r="P22" s="28"/>
    </row>
    <row r="23" spans="1:17" ht="35.25" customHeight="1" thickBot="1" x14ac:dyDescent="0.3">
      <c r="A23" s="302">
        <v>302</v>
      </c>
      <c r="B23" s="346" t="s">
        <v>215</v>
      </c>
      <c r="C23" s="569" t="s">
        <v>126</v>
      </c>
      <c r="D23" s="595">
        <v>11.1</v>
      </c>
      <c r="E23" s="595">
        <v>10.3</v>
      </c>
      <c r="F23" s="595">
        <v>31.6</v>
      </c>
      <c r="G23" s="112">
        <f>(D23+F23)*4+E23*9</f>
        <v>263.5</v>
      </c>
      <c r="H23" s="596">
        <v>0</v>
      </c>
      <c r="I23" s="334">
        <v>32.659999999999997</v>
      </c>
      <c r="J23" s="28"/>
      <c r="K23" s="28"/>
      <c r="L23" s="28"/>
      <c r="M23" s="28"/>
      <c r="N23" s="28"/>
      <c r="O23" s="28"/>
      <c r="P23" s="28"/>
    </row>
    <row r="24" spans="1:17" ht="37.5" customHeight="1" thickBot="1" x14ac:dyDescent="0.3">
      <c r="A24" s="146">
        <v>693</v>
      </c>
      <c r="B24" s="231" t="s">
        <v>216</v>
      </c>
      <c r="C24" s="462" t="s">
        <v>217</v>
      </c>
      <c r="D24" s="100">
        <v>3.7</v>
      </c>
      <c r="E24" s="100">
        <v>3.5</v>
      </c>
      <c r="F24" s="100">
        <v>27</v>
      </c>
      <c r="G24" s="112">
        <f>(D24+F24)*4+E24*9</f>
        <v>154.30000000000001</v>
      </c>
      <c r="H24" s="296">
        <v>0</v>
      </c>
      <c r="I24" s="233">
        <v>9.77</v>
      </c>
      <c r="J24" s="43">
        <f>I24/C24*1000</f>
        <v>48.849999999999994</v>
      </c>
      <c r="K24" s="28"/>
      <c r="L24" s="28"/>
      <c r="M24" s="28"/>
      <c r="N24" s="28"/>
      <c r="O24" s="28"/>
      <c r="P24" s="28"/>
    </row>
    <row r="25" spans="1:17" ht="36.75" customHeight="1" thickBot="1" x14ac:dyDescent="0.3">
      <c r="A25" s="131" t="s">
        <v>15</v>
      </c>
      <c r="B25" s="289" t="s">
        <v>36</v>
      </c>
      <c r="C25" s="589">
        <v>37.200000000000003</v>
      </c>
      <c r="D25" s="105">
        <v>1.26</v>
      </c>
      <c r="E25" s="105">
        <v>0.34</v>
      </c>
      <c r="F25" s="583">
        <v>8.3000000000000007</v>
      </c>
      <c r="G25" s="112">
        <f>(D25+F25)*4+E25*9</f>
        <v>41.300000000000004</v>
      </c>
      <c r="H25" s="590">
        <v>0</v>
      </c>
      <c r="I25" s="137">
        <v>2.33</v>
      </c>
      <c r="J25" s="43">
        <f>I25/C25*1000</f>
        <v>62.634408602150543</v>
      </c>
      <c r="K25" s="28"/>
      <c r="L25" s="28"/>
      <c r="M25" s="28"/>
      <c r="N25" s="28"/>
      <c r="O25" s="28"/>
      <c r="P25" s="28"/>
    </row>
    <row r="26" spans="1:17" ht="40.5" customHeight="1" thickBot="1" x14ac:dyDescent="0.3">
      <c r="A26" s="246" t="s">
        <v>15</v>
      </c>
      <c r="B26" s="247" t="s">
        <v>33</v>
      </c>
      <c r="C26" s="260" t="s">
        <v>219</v>
      </c>
      <c r="D26" s="227">
        <v>0.4</v>
      </c>
      <c r="E26" s="227">
        <v>0.4</v>
      </c>
      <c r="F26" s="227">
        <v>9.8000000000000007</v>
      </c>
      <c r="G26" s="296">
        <f>(D26+F26)*4+E26*9</f>
        <v>44.400000000000006</v>
      </c>
      <c r="H26" s="296">
        <v>0</v>
      </c>
      <c r="I26" s="149">
        <v>22.96</v>
      </c>
      <c r="J26" s="43">
        <f>I26/C26*1000</f>
        <v>109.1773656680932</v>
      </c>
      <c r="K26" s="28"/>
      <c r="L26" s="28"/>
      <c r="M26" s="28"/>
      <c r="N26" s="28"/>
      <c r="O26" s="28"/>
      <c r="P26" s="28"/>
    </row>
    <row r="27" spans="1:17" ht="42.75" customHeight="1" thickTop="1" thickBot="1" x14ac:dyDescent="0.3">
      <c r="A27" s="465"/>
      <c r="B27" s="418" t="s">
        <v>8</v>
      </c>
      <c r="C27" s="417"/>
      <c r="D27" s="419">
        <f t="shared" ref="D27:I27" si="0">SUM(D22:D26)</f>
        <v>21.46</v>
      </c>
      <c r="E27" s="419">
        <f t="shared" si="0"/>
        <v>17.459999999999997</v>
      </c>
      <c r="F27" s="419">
        <f t="shared" si="0"/>
        <v>94.199999999999989</v>
      </c>
      <c r="G27" s="419">
        <f t="shared" si="0"/>
        <v>619.77999999999986</v>
      </c>
      <c r="H27" s="420">
        <f t="shared" si="0"/>
        <v>0</v>
      </c>
      <c r="I27" s="421">
        <f t="shared" si="0"/>
        <v>78</v>
      </c>
      <c r="J27" s="28"/>
      <c r="K27" s="28"/>
      <c r="L27" s="28"/>
      <c r="M27" s="28"/>
      <c r="N27" s="28"/>
      <c r="O27" s="28"/>
      <c r="P27" s="28"/>
    </row>
    <row r="28" spans="1:17" ht="27" customHeight="1" thickTop="1" thickBot="1" x14ac:dyDescent="0.3">
      <c r="A28" s="15"/>
      <c r="B28" s="96" t="s">
        <v>30</v>
      </c>
      <c r="C28" s="18"/>
      <c r="D28" s="18"/>
      <c r="E28" s="18"/>
      <c r="F28" s="18"/>
      <c r="G28" s="192"/>
      <c r="H28" s="192"/>
      <c r="I28" s="151"/>
      <c r="J28" s="28"/>
      <c r="K28" s="28"/>
      <c r="L28" s="28"/>
      <c r="M28" s="28"/>
      <c r="N28" s="28"/>
      <c r="O28" s="28"/>
      <c r="P28" s="28"/>
      <c r="Q28" s="27"/>
    </row>
    <row r="29" spans="1:17" ht="0.75" customHeight="1" thickBot="1" x14ac:dyDescent="0.3">
      <c r="A29" s="277"/>
      <c r="B29" s="194"/>
      <c r="C29" s="195"/>
      <c r="D29" s="36"/>
      <c r="E29" s="36"/>
      <c r="F29" s="36"/>
      <c r="G29" s="26"/>
      <c r="H29" s="26"/>
      <c r="I29" s="228"/>
      <c r="J29" s="37"/>
      <c r="K29" s="37"/>
      <c r="L29" s="37"/>
      <c r="M29" s="37"/>
      <c r="N29" s="37"/>
      <c r="O29" s="37"/>
      <c r="P29" s="37"/>
      <c r="Q29" s="28"/>
    </row>
    <row r="30" spans="1:17" ht="33.75" customHeight="1" thickBot="1" x14ac:dyDescent="0.3">
      <c r="A30" s="191" t="s">
        <v>115</v>
      </c>
      <c r="B30" s="194" t="s">
        <v>116</v>
      </c>
      <c r="C30" s="195" t="s">
        <v>192</v>
      </c>
      <c r="D30" s="36">
        <v>9</v>
      </c>
      <c r="E30" s="36">
        <v>10</v>
      </c>
      <c r="F30" s="36">
        <v>10</v>
      </c>
      <c r="G30" s="63">
        <f>(D30+F30)*4+E30*9</f>
        <v>166</v>
      </c>
      <c r="H30" s="63">
        <v>0</v>
      </c>
      <c r="I30" s="148">
        <v>16.78</v>
      </c>
      <c r="J30" s="37"/>
      <c r="K30" s="37"/>
      <c r="L30" s="37"/>
      <c r="M30" s="37"/>
      <c r="N30" s="37"/>
      <c r="O30" s="37"/>
      <c r="P30" s="37"/>
      <c r="Q30" s="27"/>
    </row>
    <row r="31" spans="1:17" ht="54.75" customHeight="1" thickBot="1" x14ac:dyDescent="0.3">
      <c r="A31" s="139" t="s">
        <v>134</v>
      </c>
      <c r="B31" s="221" t="s">
        <v>135</v>
      </c>
      <c r="C31" s="650">
        <v>80</v>
      </c>
      <c r="D31" s="62">
        <v>16.5</v>
      </c>
      <c r="E31" s="62">
        <v>16.3</v>
      </c>
      <c r="F31" s="62">
        <v>5.9</v>
      </c>
      <c r="G31" s="177">
        <f>(D31*4)+(E31*9)+(F31*4)</f>
        <v>236.3</v>
      </c>
      <c r="H31" s="63">
        <v>0</v>
      </c>
      <c r="I31" s="137">
        <v>52.58</v>
      </c>
      <c r="J31" s="37"/>
      <c r="K31" s="37"/>
      <c r="L31" s="37"/>
      <c r="M31" s="37"/>
      <c r="N31" s="37"/>
      <c r="O31" s="37"/>
      <c r="P31" s="37"/>
    </row>
    <row r="32" spans="1:17" ht="45.75" customHeight="1" thickBot="1" x14ac:dyDescent="0.3">
      <c r="A32" s="131">
        <v>534</v>
      </c>
      <c r="B32" s="194" t="s">
        <v>220</v>
      </c>
      <c r="C32" s="167">
        <v>180</v>
      </c>
      <c r="D32" s="36">
        <v>2.9</v>
      </c>
      <c r="E32" s="36">
        <v>4.2</v>
      </c>
      <c r="F32" s="36">
        <v>21.8</v>
      </c>
      <c r="G32" s="177">
        <f>(D32*4)+(E32*9)+(F32*4)</f>
        <v>136.60000000000002</v>
      </c>
      <c r="H32" s="54">
        <v>0</v>
      </c>
      <c r="I32" s="148">
        <v>14.9</v>
      </c>
      <c r="J32" s="37"/>
      <c r="K32" s="37"/>
      <c r="L32" s="37"/>
      <c r="M32" s="37"/>
      <c r="N32" s="37"/>
      <c r="O32" s="37"/>
      <c r="P32" s="37"/>
    </row>
    <row r="33" spans="1:16" ht="9" customHeight="1" thickBot="1" x14ac:dyDescent="0.3">
      <c r="A33" s="131"/>
      <c r="B33" s="212"/>
      <c r="C33" s="125"/>
      <c r="D33" s="36"/>
      <c r="E33" s="36"/>
      <c r="F33" s="36"/>
      <c r="G33" s="54"/>
      <c r="H33" s="54"/>
      <c r="I33" s="137"/>
      <c r="J33" s="37"/>
      <c r="K33" s="37"/>
      <c r="L33" s="37"/>
      <c r="M33" s="37"/>
      <c r="N33" s="37"/>
      <c r="O33" s="37"/>
      <c r="P33" s="37"/>
    </row>
    <row r="34" spans="1:16" ht="77.25" customHeight="1" thickBot="1" x14ac:dyDescent="0.3">
      <c r="A34" s="146" t="s">
        <v>83</v>
      </c>
      <c r="B34" s="196" t="s">
        <v>104</v>
      </c>
      <c r="C34" s="197" t="s">
        <v>92</v>
      </c>
      <c r="D34" s="24">
        <v>0.15</v>
      </c>
      <c r="E34" s="24">
        <v>0</v>
      </c>
      <c r="F34" s="24">
        <v>19.28</v>
      </c>
      <c r="G34" s="26">
        <f>(D34*4)+(E34*9)+(F34*4)</f>
        <v>77.72</v>
      </c>
      <c r="H34" s="26">
        <v>60</v>
      </c>
      <c r="I34" s="148">
        <v>8.02</v>
      </c>
      <c r="J34" s="43" t="e">
        <f>I34/C34*1000</f>
        <v>#VALUE!</v>
      </c>
      <c r="K34" s="37"/>
      <c r="L34" s="37"/>
      <c r="M34" s="37"/>
      <c r="N34" s="37"/>
      <c r="O34" s="37"/>
      <c r="P34" s="37"/>
    </row>
    <row r="35" spans="1:16" ht="39.75" customHeight="1" thickBot="1" x14ac:dyDescent="0.3">
      <c r="A35" s="269" t="s">
        <v>15</v>
      </c>
      <c r="B35" s="196" t="s">
        <v>91</v>
      </c>
      <c r="C35" s="603">
        <v>37</v>
      </c>
      <c r="D35" s="24">
        <v>3.1</v>
      </c>
      <c r="E35" s="24">
        <v>0.85</v>
      </c>
      <c r="F35" s="24">
        <v>20.7</v>
      </c>
      <c r="G35" s="26">
        <f>(D35*4)+(E35*9)+(F35*4)</f>
        <v>102.85</v>
      </c>
      <c r="H35" s="26">
        <v>0</v>
      </c>
      <c r="I35" s="148">
        <v>2.3199999999999998</v>
      </c>
      <c r="J35" s="43">
        <f>I35/C35*1000</f>
        <v>62.702702702702702</v>
      </c>
      <c r="K35" s="37"/>
      <c r="L35" s="37"/>
      <c r="M35" s="37"/>
      <c r="N35" s="37"/>
      <c r="O35" s="37"/>
      <c r="P35" s="37"/>
    </row>
    <row r="36" spans="1:16" ht="38.25" customHeight="1" thickBot="1" x14ac:dyDescent="0.3">
      <c r="A36" s="277" t="s">
        <v>15</v>
      </c>
      <c r="B36" s="231" t="s">
        <v>13</v>
      </c>
      <c r="C36" s="215">
        <v>22.4</v>
      </c>
      <c r="D36" s="100">
        <v>1.26</v>
      </c>
      <c r="E36" s="100">
        <v>0.34</v>
      </c>
      <c r="F36" s="100">
        <v>8.3000000000000007</v>
      </c>
      <c r="G36" s="26">
        <f>(D36*4)+(E36*9)+(F36*4)</f>
        <v>41.300000000000004</v>
      </c>
      <c r="H36" s="26">
        <v>0</v>
      </c>
      <c r="I36" s="175">
        <v>1.4</v>
      </c>
      <c r="J36" s="43">
        <f>I36/C36*1000</f>
        <v>62.5</v>
      </c>
      <c r="K36" s="28"/>
      <c r="L36" s="28"/>
      <c r="M36" s="28"/>
      <c r="N36" s="28"/>
      <c r="O36" s="28"/>
      <c r="P36" s="28"/>
    </row>
    <row r="37" spans="1:16" ht="33" customHeight="1" thickTop="1" thickBot="1" x14ac:dyDescent="0.3">
      <c r="A37" s="458"/>
      <c r="B37" s="418" t="s">
        <v>8</v>
      </c>
      <c r="C37" s="417"/>
      <c r="D37" s="419">
        <f t="shared" ref="D37:I37" si="1">SUM(D29:D36)</f>
        <v>32.909999999999997</v>
      </c>
      <c r="E37" s="419">
        <f t="shared" si="1"/>
        <v>31.69</v>
      </c>
      <c r="F37" s="419">
        <f t="shared" si="1"/>
        <v>85.98</v>
      </c>
      <c r="G37" s="419">
        <f t="shared" si="1"/>
        <v>760.7700000000001</v>
      </c>
      <c r="H37" s="420">
        <f t="shared" si="1"/>
        <v>60</v>
      </c>
      <c r="I37" s="421">
        <f t="shared" si="1"/>
        <v>96</v>
      </c>
      <c r="J37" s="37"/>
      <c r="K37" s="37"/>
      <c r="L37" s="37"/>
      <c r="M37" s="37"/>
      <c r="N37" s="37"/>
      <c r="O37" s="37"/>
      <c r="P37" s="37"/>
    </row>
    <row r="38" spans="1:16" ht="33.75" hidden="1" customHeight="1" thickBot="1" x14ac:dyDescent="0.3">
      <c r="A38" s="18"/>
      <c r="B38" s="73" t="s">
        <v>10</v>
      </c>
      <c r="C38" s="17"/>
      <c r="D38" s="17">
        <f>D20+D37</f>
        <v>52.17</v>
      </c>
      <c r="E38" s="17">
        <f>E20+E37</f>
        <v>47.150000000000006</v>
      </c>
      <c r="F38" s="17">
        <f>F20+F37</f>
        <v>173.88</v>
      </c>
      <c r="G38" s="75">
        <f>G20+G37</f>
        <v>1328.5500000000002</v>
      </c>
      <c r="H38" s="78"/>
      <c r="I38" s="156"/>
      <c r="J38" s="28"/>
      <c r="K38" s="37"/>
      <c r="L38" s="37"/>
      <c r="M38" s="37"/>
      <c r="N38" s="37"/>
      <c r="O38" s="28"/>
      <c r="P38" s="28"/>
    </row>
    <row r="39" spans="1:16" ht="24" customHeight="1" thickTop="1" thickBot="1" x14ac:dyDescent="0.3">
      <c r="A39" s="15"/>
      <c r="B39" s="96" t="s">
        <v>31</v>
      </c>
      <c r="C39" s="15"/>
      <c r="D39" s="15"/>
      <c r="E39" s="15"/>
      <c r="F39" s="15"/>
      <c r="G39" s="83"/>
      <c r="H39" s="83"/>
      <c r="I39" s="155"/>
      <c r="J39" s="28"/>
      <c r="K39" s="37"/>
      <c r="L39" s="37"/>
      <c r="M39" s="37"/>
      <c r="N39" s="37"/>
      <c r="O39" s="28"/>
      <c r="P39" s="28"/>
    </row>
    <row r="40" spans="1:16" ht="68.25" hidden="1" customHeight="1" thickBot="1" x14ac:dyDescent="0.3">
      <c r="A40" s="269"/>
      <c r="B40" s="194"/>
      <c r="C40" s="195"/>
      <c r="D40" s="36"/>
      <c r="E40" s="36"/>
      <c r="F40" s="36"/>
      <c r="G40" s="26"/>
      <c r="H40" s="26"/>
      <c r="I40" s="137"/>
      <c r="J40" s="37"/>
      <c r="K40" s="37"/>
      <c r="L40" s="37"/>
      <c r="M40" s="37"/>
      <c r="N40" s="37"/>
      <c r="O40" s="37"/>
      <c r="P40" s="37"/>
    </row>
    <row r="41" spans="1:16" ht="56.25" customHeight="1" thickBot="1" x14ac:dyDescent="0.3">
      <c r="A41" s="191" t="s">
        <v>115</v>
      </c>
      <c r="B41" s="194" t="s">
        <v>116</v>
      </c>
      <c r="C41" s="195" t="s">
        <v>251</v>
      </c>
      <c r="D41" s="36">
        <v>9</v>
      </c>
      <c r="E41" s="36">
        <v>10</v>
      </c>
      <c r="F41" s="36">
        <v>10</v>
      </c>
      <c r="G41" s="63">
        <f>(D41+F41)*4+E41*9</f>
        <v>166</v>
      </c>
      <c r="H41" s="63">
        <v>0</v>
      </c>
      <c r="I41" s="137">
        <v>23.98</v>
      </c>
      <c r="J41" s="37"/>
      <c r="K41" s="37"/>
      <c r="L41" s="37"/>
      <c r="M41" s="37"/>
      <c r="N41" s="37"/>
      <c r="O41" s="37"/>
      <c r="P41" s="37"/>
    </row>
    <row r="42" spans="1:16" ht="54.75" customHeight="1" thickBot="1" x14ac:dyDescent="0.3">
      <c r="A42" s="139" t="s">
        <v>134</v>
      </c>
      <c r="B42" s="221" t="s">
        <v>135</v>
      </c>
      <c r="C42" s="650">
        <v>100</v>
      </c>
      <c r="D42" s="62">
        <v>16.5</v>
      </c>
      <c r="E42" s="62">
        <v>16.3</v>
      </c>
      <c r="F42" s="62">
        <v>5.9</v>
      </c>
      <c r="G42" s="177">
        <f>(D42*4)+(E42*9)+(F42*4)</f>
        <v>236.3</v>
      </c>
      <c r="H42" s="63">
        <v>0</v>
      </c>
      <c r="I42" s="137">
        <v>65.709999999999994</v>
      </c>
      <c r="J42" s="37"/>
      <c r="K42" s="37"/>
      <c r="L42" s="37"/>
      <c r="M42" s="37"/>
      <c r="N42" s="37"/>
      <c r="O42" s="37"/>
      <c r="P42" s="37"/>
    </row>
    <row r="43" spans="1:16" ht="39.75" customHeight="1" thickBot="1" x14ac:dyDescent="0.3">
      <c r="A43" s="131">
        <v>534</v>
      </c>
      <c r="B43" s="194" t="s">
        <v>220</v>
      </c>
      <c r="C43" s="167">
        <v>180</v>
      </c>
      <c r="D43" s="36">
        <v>2.9</v>
      </c>
      <c r="E43" s="36">
        <v>4.2</v>
      </c>
      <c r="F43" s="36">
        <v>21.8</v>
      </c>
      <c r="G43" s="177">
        <f>(D43*4)+(E43*9)+(F43*4)</f>
        <v>136.60000000000002</v>
      </c>
      <c r="H43" s="54">
        <v>0</v>
      </c>
      <c r="I43" s="148">
        <v>14.9</v>
      </c>
      <c r="J43" s="37"/>
      <c r="K43" s="37"/>
      <c r="L43" s="37"/>
      <c r="M43" s="37"/>
      <c r="N43" s="37"/>
      <c r="O43" s="37"/>
      <c r="P43" s="37"/>
    </row>
    <row r="44" spans="1:16" ht="8.25" customHeight="1" thickBot="1" x14ac:dyDescent="0.3">
      <c r="A44" s="131"/>
      <c r="B44" s="212"/>
      <c r="C44" s="125"/>
      <c r="D44" s="36"/>
      <c r="E44" s="36"/>
      <c r="F44" s="36"/>
      <c r="G44" s="54"/>
      <c r="H44" s="54"/>
      <c r="I44" s="137"/>
      <c r="J44" s="37"/>
      <c r="K44" s="37"/>
      <c r="L44" s="37"/>
      <c r="M44" s="37"/>
      <c r="N44" s="37"/>
      <c r="O44" s="37"/>
      <c r="P44" s="37"/>
    </row>
    <row r="45" spans="1:16" ht="73.5" customHeight="1" thickBot="1" x14ac:dyDescent="0.3">
      <c r="A45" s="146" t="s">
        <v>83</v>
      </c>
      <c r="B45" s="196" t="s">
        <v>104</v>
      </c>
      <c r="C45" s="197" t="s">
        <v>93</v>
      </c>
      <c r="D45" s="24">
        <v>0.15</v>
      </c>
      <c r="E45" s="24">
        <v>0</v>
      </c>
      <c r="F45" s="24">
        <v>19.28</v>
      </c>
      <c r="G45" s="26">
        <f>(D45*4)+(E45*9)+(F45*4)</f>
        <v>77.72</v>
      </c>
      <c r="H45" s="26">
        <v>70</v>
      </c>
      <c r="I45" s="148">
        <v>8.11</v>
      </c>
      <c r="J45" s="43" t="e">
        <f>I45/C45*1000</f>
        <v>#VALUE!</v>
      </c>
      <c r="K45" s="37"/>
      <c r="L45" s="37"/>
      <c r="M45" s="37"/>
      <c r="N45" s="37"/>
      <c r="O45" s="37"/>
      <c r="P45" s="37"/>
    </row>
    <row r="46" spans="1:16" ht="37.5" customHeight="1" thickBot="1" x14ac:dyDescent="0.3">
      <c r="A46" s="269" t="s">
        <v>15</v>
      </c>
      <c r="B46" s="196" t="s">
        <v>91</v>
      </c>
      <c r="C46" s="197">
        <v>18.5</v>
      </c>
      <c r="D46" s="24">
        <v>1.45</v>
      </c>
      <c r="E46" s="24">
        <v>0.39</v>
      </c>
      <c r="F46" s="24">
        <v>9.5399999999999991</v>
      </c>
      <c r="G46" s="26">
        <f>(D46*4)+(E46*9)+(F46*4)</f>
        <v>47.47</v>
      </c>
      <c r="H46" s="26">
        <v>0</v>
      </c>
      <c r="I46" s="148">
        <v>1.1599999999999999</v>
      </c>
      <c r="J46" s="43">
        <f>I46/C46*1000</f>
        <v>62.702702702702702</v>
      </c>
      <c r="K46" s="37"/>
      <c r="L46" s="37"/>
      <c r="M46" s="37"/>
      <c r="N46" s="37"/>
      <c r="O46" s="37"/>
      <c r="P46" s="37"/>
    </row>
    <row r="47" spans="1:16" ht="37.5" customHeight="1" thickBot="1" x14ac:dyDescent="0.3">
      <c r="A47" s="277" t="s">
        <v>15</v>
      </c>
      <c r="B47" s="231" t="s">
        <v>13</v>
      </c>
      <c r="C47" s="215">
        <v>18.3</v>
      </c>
      <c r="D47" s="100">
        <v>1.1299999999999999</v>
      </c>
      <c r="E47" s="100">
        <v>0.3</v>
      </c>
      <c r="F47" s="100">
        <v>7.47</v>
      </c>
      <c r="G47" s="26">
        <f>(D47*4)+(E47*9)+(F47*4)</f>
        <v>37.099999999999994</v>
      </c>
      <c r="H47" s="26">
        <v>0</v>
      </c>
      <c r="I47" s="175">
        <v>1.1399999999999999</v>
      </c>
      <c r="J47" s="43">
        <f>I47/C47*1000</f>
        <v>62.295081967213108</v>
      </c>
      <c r="K47" s="37"/>
      <c r="L47" s="37"/>
      <c r="M47" s="37"/>
      <c r="N47" s="37"/>
      <c r="O47" s="37"/>
      <c r="P47" s="37"/>
    </row>
    <row r="48" spans="1:16" ht="30.75" customHeight="1" thickTop="1" thickBot="1" x14ac:dyDescent="0.3">
      <c r="A48" s="458"/>
      <c r="B48" s="459" t="s">
        <v>8</v>
      </c>
      <c r="C48" s="417"/>
      <c r="D48" s="420">
        <f>SUM(D40:D47)</f>
        <v>31.129999999999995</v>
      </c>
      <c r="E48" s="420">
        <f>SUM(E40:E47)</f>
        <v>31.19</v>
      </c>
      <c r="F48" s="420">
        <f>SUM(F40:F47)</f>
        <v>73.990000000000009</v>
      </c>
      <c r="G48" s="420">
        <f>SUM(G40:G47)</f>
        <v>701.19000000000017</v>
      </c>
      <c r="H48" s="420">
        <f>SUM(H40:H47)</f>
        <v>70</v>
      </c>
      <c r="I48" s="421">
        <f>SUM(I39:I47)</f>
        <v>115</v>
      </c>
      <c r="J48" s="28"/>
      <c r="K48" s="37"/>
      <c r="L48" s="37"/>
      <c r="M48" s="37"/>
      <c r="N48" s="28"/>
      <c r="O48" s="37"/>
      <c r="P48" s="28"/>
    </row>
    <row r="49" spans="1:16" ht="30" customHeight="1" thickTop="1" thickBot="1" x14ac:dyDescent="0.3">
      <c r="A49" s="185"/>
      <c r="B49" s="368" t="s">
        <v>187</v>
      </c>
      <c r="C49" s="187">
        <v>75</v>
      </c>
      <c r="D49" s="106">
        <v>3.5</v>
      </c>
      <c r="E49" s="106">
        <v>13.7</v>
      </c>
      <c r="F49" s="106">
        <v>36.6</v>
      </c>
      <c r="G49" s="67">
        <f>(D49*4)+(E49*9)+(F49*4)</f>
        <v>283.70000000000005</v>
      </c>
      <c r="H49" s="67">
        <v>0</v>
      </c>
      <c r="I49" s="655">
        <v>10.08</v>
      </c>
      <c r="J49" s="28"/>
      <c r="K49" s="37"/>
      <c r="L49" s="37"/>
      <c r="M49" s="37"/>
      <c r="N49" s="28"/>
      <c r="O49" s="37"/>
      <c r="P49" s="28"/>
    </row>
    <row r="50" spans="1:16" ht="33.75" customHeight="1" thickBot="1" x14ac:dyDescent="0.3">
      <c r="A50" s="430"/>
      <c r="B50" s="431" t="s">
        <v>11</v>
      </c>
      <c r="C50" s="432">
        <v>200</v>
      </c>
      <c r="D50" s="92">
        <v>3.8</v>
      </c>
      <c r="E50" s="92">
        <v>3.2</v>
      </c>
      <c r="F50" s="92">
        <v>20.170000000000002</v>
      </c>
      <c r="G50" s="67">
        <f>(D50*4)+(E50*9)+(F50*4)</f>
        <v>124.68</v>
      </c>
      <c r="H50" s="67">
        <v>0</v>
      </c>
      <c r="I50" s="654">
        <v>6.9</v>
      </c>
      <c r="J50" s="28"/>
      <c r="K50" s="37"/>
      <c r="L50" s="37"/>
      <c r="M50" s="37"/>
      <c r="N50" s="28"/>
      <c r="O50" s="37"/>
      <c r="P50" s="28"/>
    </row>
    <row r="51" spans="1:16" ht="31.5" customHeight="1" thickBot="1" x14ac:dyDescent="0.3">
      <c r="A51" s="139" t="s">
        <v>15</v>
      </c>
      <c r="B51" s="608" t="s">
        <v>33</v>
      </c>
      <c r="C51" s="609" t="s">
        <v>247</v>
      </c>
      <c r="D51" s="610">
        <v>0.8</v>
      </c>
      <c r="E51" s="610">
        <v>0.8</v>
      </c>
      <c r="F51" s="610">
        <v>20.100000000000001</v>
      </c>
      <c r="G51" s="54">
        <f>(D51*4)+(E51*9)+(F51*4)</f>
        <v>90.800000000000011</v>
      </c>
      <c r="H51" s="54">
        <v>0</v>
      </c>
      <c r="I51" s="175">
        <v>15.02</v>
      </c>
      <c r="J51" s="43">
        <f>I51/C51*1000</f>
        <v>109.15697674418605</v>
      </c>
      <c r="K51" s="37"/>
      <c r="L51" s="37"/>
      <c r="M51" s="37"/>
      <c r="N51" s="28"/>
      <c r="O51" s="37"/>
      <c r="P51" s="28"/>
    </row>
    <row r="52" spans="1:16" ht="6.75" customHeight="1" thickBot="1" x14ac:dyDescent="0.3">
      <c r="A52" s="468"/>
      <c r="B52" s="469"/>
      <c r="C52" s="456"/>
      <c r="D52" s="456"/>
      <c r="E52" s="456"/>
      <c r="F52" s="456"/>
      <c r="G52" s="298"/>
      <c r="H52" s="298"/>
      <c r="I52" s="240"/>
      <c r="J52" s="28"/>
      <c r="K52" s="37"/>
      <c r="L52" s="37"/>
      <c r="M52" s="37"/>
      <c r="N52" s="28"/>
      <c r="O52" s="37"/>
      <c r="P52" s="28"/>
    </row>
    <row r="53" spans="1:16" ht="31.5" customHeight="1" thickTop="1" thickBot="1" x14ac:dyDescent="0.3">
      <c r="A53" s="445"/>
      <c r="B53" s="444" t="s">
        <v>8</v>
      </c>
      <c r="C53" s="445"/>
      <c r="D53" s="445">
        <f>SUM(D50:D52)</f>
        <v>4.5999999999999996</v>
      </c>
      <c r="E53" s="445">
        <f>SUM(E50:E52)</f>
        <v>4</v>
      </c>
      <c r="F53" s="445">
        <f>SUM(F50:F52)</f>
        <v>40.270000000000003</v>
      </c>
      <c r="G53" s="446">
        <f>SUM(G50:G52)</f>
        <v>215.48000000000002</v>
      </c>
      <c r="H53" s="446">
        <f>SUM(H50:H52)</f>
        <v>0</v>
      </c>
      <c r="I53" s="436">
        <f>SUM(I49:I52)</f>
        <v>32</v>
      </c>
      <c r="J53" s="28"/>
      <c r="K53" s="37"/>
      <c r="L53" s="37"/>
      <c r="M53" s="37"/>
      <c r="N53" s="28"/>
      <c r="O53" s="37"/>
      <c r="P53" s="28"/>
    </row>
    <row r="54" spans="1:16" ht="35.25" customHeight="1" thickTop="1" thickBot="1" x14ac:dyDescent="0.3">
      <c r="A54" s="6"/>
      <c r="B54" s="59" t="s">
        <v>127</v>
      </c>
      <c r="C54" s="25"/>
      <c r="D54" s="25"/>
      <c r="E54" s="25"/>
      <c r="F54" s="25"/>
      <c r="G54" s="264"/>
      <c r="H54" s="264"/>
      <c r="I54" s="157"/>
      <c r="J54" s="37"/>
      <c r="K54" s="37"/>
      <c r="L54" s="37"/>
      <c r="M54" s="37"/>
      <c r="N54" s="37"/>
      <c r="O54" s="37"/>
      <c r="P54" s="37"/>
    </row>
    <row r="55" spans="1:16" ht="35.25" hidden="1" customHeight="1" thickBot="1" x14ac:dyDescent="0.3">
      <c r="A55" s="131"/>
      <c r="B55" s="134"/>
      <c r="C55" s="167"/>
      <c r="D55" s="36"/>
      <c r="E55" s="36"/>
      <c r="F55" s="36"/>
      <c r="G55" s="26"/>
      <c r="H55" s="26"/>
      <c r="I55" s="137"/>
      <c r="J55" s="28"/>
      <c r="K55" s="28"/>
      <c r="L55" s="28"/>
      <c r="M55" s="28"/>
      <c r="N55" s="28"/>
      <c r="O55" s="28"/>
      <c r="P55" s="28"/>
    </row>
    <row r="56" spans="1:16" ht="72" customHeight="1" thickBot="1" x14ac:dyDescent="0.3">
      <c r="A56" s="302">
        <v>302</v>
      </c>
      <c r="B56" s="346" t="s">
        <v>215</v>
      </c>
      <c r="C56" s="569" t="s">
        <v>124</v>
      </c>
      <c r="D56" s="595">
        <v>8.9</v>
      </c>
      <c r="E56" s="595">
        <v>8.3000000000000007</v>
      </c>
      <c r="F56" s="595">
        <v>25.3</v>
      </c>
      <c r="G56" s="112">
        <f>(D56+F56)*4+E56*9</f>
        <v>211.5</v>
      </c>
      <c r="H56" s="596">
        <v>0</v>
      </c>
      <c r="I56" s="334">
        <v>16.100000000000001</v>
      </c>
    </row>
    <row r="57" spans="1:16" ht="42.75" customHeight="1" thickBot="1" x14ac:dyDescent="0.35">
      <c r="A57" s="146">
        <v>693</v>
      </c>
      <c r="B57" s="231" t="s">
        <v>216</v>
      </c>
      <c r="C57" s="462" t="s">
        <v>217</v>
      </c>
      <c r="D57" s="100">
        <v>3.7</v>
      </c>
      <c r="E57" s="100">
        <v>3.5</v>
      </c>
      <c r="F57" s="100">
        <v>27</v>
      </c>
      <c r="G57" s="63">
        <f>(D57+F57)*4+E57*9</f>
        <v>154.30000000000001</v>
      </c>
      <c r="H57" s="296">
        <v>0</v>
      </c>
      <c r="I57" s="233">
        <v>9.77</v>
      </c>
      <c r="J57" s="30"/>
      <c r="K57" s="29"/>
      <c r="L57" s="31"/>
      <c r="M57" s="31"/>
      <c r="N57" s="31"/>
      <c r="O57" s="31"/>
      <c r="P57" s="31"/>
    </row>
    <row r="58" spans="1:16" ht="31.5" customHeight="1" thickBot="1" x14ac:dyDescent="0.35">
      <c r="A58" s="131" t="s">
        <v>76</v>
      </c>
      <c r="B58" s="289" t="s">
        <v>36</v>
      </c>
      <c r="C58" s="589">
        <v>40</v>
      </c>
      <c r="D58" s="105">
        <v>1.26</v>
      </c>
      <c r="E58" s="105">
        <v>0.34</v>
      </c>
      <c r="F58" s="105">
        <v>8.3000000000000007</v>
      </c>
      <c r="G58" s="54">
        <f>(D58+F58)*4+E58*9</f>
        <v>41.300000000000004</v>
      </c>
      <c r="H58" s="54">
        <v>0</v>
      </c>
      <c r="I58" s="148">
        <v>2.5</v>
      </c>
      <c r="J58" s="43">
        <f>I58/C58*1000</f>
        <v>62.5</v>
      </c>
      <c r="K58" s="29"/>
      <c r="L58" s="31"/>
      <c r="M58" s="31"/>
      <c r="N58" s="31"/>
      <c r="O58" s="31"/>
      <c r="P58" s="31"/>
    </row>
    <row r="59" spans="1:16" ht="33.75" customHeight="1" thickBot="1" x14ac:dyDescent="0.35">
      <c r="A59" s="246" t="s">
        <v>15</v>
      </c>
      <c r="B59" s="247" t="s">
        <v>33</v>
      </c>
      <c r="C59" s="260" t="s">
        <v>221</v>
      </c>
      <c r="D59" s="227">
        <v>0.4</v>
      </c>
      <c r="E59" s="227">
        <v>0.4</v>
      </c>
      <c r="F59" s="227">
        <v>9.8000000000000007</v>
      </c>
      <c r="G59" s="296">
        <f>(D59+F59)*4+E59*9</f>
        <v>44.400000000000006</v>
      </c>
      <c r="H59" s="296">
        <v>0</v>
      </c>
      <c r="I59" s="149">
        <v>13.63</v>
      </c>
      <c r="J59" s="43">
        <f>I59/C59*1000</f>
        <v>109.1710052062475</v>
      </c>
      <c r="K59" s="29"/>
      <c r="L59" s="31"/>
      <c r="M59" s="31"/>
      <c r="N59" s="31"/>
      <c r="O59" s="31"/>
      <c r="P59" s="31"/>
    </row>
    <row r="60" spans="1:16" ht="28.5" customHeight="1" thickTop="1" thickBot="1" x14ac:dyDescent="0.35">
      <c r="A60" s="419"/>
      <c r="B60" s="418" t="s">
        <v>8</v>
      </c>
      <c r="C60" s="417"/>
      <c r="D60" s="419">
        <f>SUM(D55:D59)</f>
        <v>14.260000000000002</v>
      </c>
      <c r="E60" s="419">
        <f>SUM(E55:E59)</f>
        <v>12.540000000000001</v>
      </c>
      <c r="F60" s="419">
        <f>SUM(F55:F59)</f>
        <v>70.399999999999991</v>
      </c>
      <c r="G60" s="419">
        <f>SUM(G55:G59)</f>
        <v>451.5</v>
      </c>
      <c r="H60" s="420"/>
      <c r="I60" s="436">
        <f>SUM(I55:I59)</f>
        <v>42</v>
      </c>
      <c r="J60" s="29"/>
      <c r="K60" s="29"/>
      <c r="L60" s="31"/>
      <c r="M60" s="31"/>
      <c r="N60" s="31"/>
      <c r="O60" s="31"/>
      <c r="P60" s="31"/>
    </row>
    <row r="61" spans="1:16" ht="1.5" customHeight="1" thickTop="1" x14ac:dyDescent="0.3">
      <c r="A61" s="85"/>
      <c r="B61" s="85"/>
      <c r="C61" s="85"/>
      <c r="D61" s="85"/>
      <c r="E61" s="85"/>
      <c r="F61" s="85"/>
      <c r="G61" s="85"/>
      <c r="H61" s="85"/>
      <c r="I61" s="85"/>
    </row>
    <row r="62" spans="1:16" ht="43.5" customHeight="1" thickBot="1" x14ac:dyDescent="0.3">
      <c r="A62" s="422"/>
      <c r="B62" s="59" t="s">
        <v>152</v>
      </c>
      <c r="C62" s="422"/>
      <c r="D62" s="422"/>
      <c r="E62" s="422"/>
      <c r="F62" s="422"/>
      <c r="G62" s="422"/>
      <c r="H62" s="422"/>
      <c r="I62" s="422"/>
    </row>
    <row r="63" spans="1:16" ht="35.1" customHeight="1" thickBot="1" x14ac:dyDescent="0.3">
      <c r="A63" s="139" t="s">
        <v>134</v>
      </c>
      <c r="B63" s="221" t="s">
        <v>135</v>
      </c>
      <c r="C63" s="650">
        <v>80</v>
      </c>
      <c r="D63" s="62">
        <v>16.5</v>
      </c>
      <c r="E63" s="62">
        <v>16.3</v>
      </c>
      <c r="F63" s="62">
        <v>5.9</v>
      </c>
      <c r="G63" s="177">
        <f>(D63*4)+(E63*9)+(F63*4)</f>
        <v>236.3</v>
      </c>
      <c r="H63" s="63">
        <v>0</v>
      </c>
      <c r="I63" s="137">
        <v>52.58</v>
      </c>
    </row>
    <row r="64" spans="1:16" ht="35.1" customHeight="1" thickBot="1" x14ac:dyDescent="0.3">
      <c r="A64" s="131">
        <v>534</v>
      </c>
      <c r="B64" s="194" t="s">
        <v>220</v>
      </c>
      <c r="C64" s="167">
        <v>180</v>
      </c>
      <c r="D64" s="36">
        <v>2.9</v>
      </c>
      <c r="E64" s="36">
        <v>4.2</v>
      </c>
      <c r="F64" s="36">
        <v>21.8</v>
      </c>
      <c r="G64" s="177">
        <f>(D64*4)+(E64*9)+(F64*4)</f>
        <v>136.60000000000002</v>
      </c>
      <c r="H64" s="54">
        <v>0</v>
      </c>
      <c r="I64" s="148">
        <v>14.9</v>
      </c>
    </row>
    <row r="65" spans="1:10" ht="35.1" customHeight="1" thickBot="1" x14ac:dyDescent="0.3">
      <c r="A65" s="146" t="s">
        <v>83</v>
      </c>
      <c r="B65" s="196" t="s">
        <v>104</v>
      </c>
      <c r="C65" s="197" t="s">
        <v>93</v>
      </c>
      <c r="D65" s="24">
        <v>0.15</v>
      </c>
      <c r="E65" s="24">
        <v>0</v>
      </c>
      <c r="F65" s="24">
        <v>19.28</v>
      </c>
      <c r="G65" s="26">
        <f>(D65*4)+(E65*9)+(F65*4)</f>
        <v>77.72</v>
      </c>
      <c r="H65" s="26">
        <v>60</v>
      </c>
      <c r="I65" s="148">
        <v>8.11</v>
      </c>
    </row>
    <row r="66" spans="1:10" ht="35.1" customHeight="1" thickBot="1" x14ac:dyDescent="0.3">
      <c r="A66" s="269" t="s">
        <v>15</v>
      </c>
      <c r="B66" s="196" t="s">
        <v>91</v>
      </c>
      <c r="C66" s="197">
        <v>38.6</v>
      </c>
      <c r="D66" s="24">
        <v>2.65</v>
      </c>
      <c r="E66" s="24">
        <v>0.71</v>
      </c>
      <c r="F66" s="24">
        <v>17.399999999999999</v>
      </c>
      <c r="G66" s="26">
        <f>(D66*4)+(E66*9)+(F66*4)</f>
        <v>86.589999999999989</v>
      </c>
      <c r="H66" s="26">
        <v>0</v>
      </c>
      <c r="I66" s="137">
        <v>2.41</v>
      </c>
      <c r="J66" s="43">
        <f>I66/C66*1000</f>
        <v>62.435233160621763</v>
      </c>
    </row>
    <row r="67" spans="1:10" ht="35.1" customHeight="1" thickBot="1" x14ac:dyDescent="0.3">
      <c r="A67" s="277"/>
      <c r="B67" s="231"/>
      <c r="C67" s="215"/>
      <c r="D67" s="100"/>
      <c r="E67" s="100"/>
      <c r="F67" s="100"/>
      <c r="G67" s="26"/>
      <c r="H67" s="26"/>
      <c r="I67" s="175"/>
    </row>
    <row r="68" spans="1:10" ht="35.1" customHeight="1" thickTop="1" thickBot="1" x14ac:dyDescent="0.3">
      <c r="A68" s="419"/>
      <c r="B68" s="418" t="s">
        <v>8</v>
      </c>
      <c r="C68" s="417"/>
      <c r="D68" s="419">
        <f>SUM(D63:D67)</f>
        <v>22.199999999999996</v>
      </c>
      <c r="E68" s="419">
        <f>SUM(E63:E67)</f>
        <v>21.21</v>
      </c>
      <c r="F68" s="419">
        <f>SUM(F63:F67)</f>
        <v>64.38</v>
      </c>
      <c r="G68" s="419">
        <f>SUM(G63:G67)</f>
        <v>537.21</v>
      </c>
      <c r="H68" s="420"/>
      <c r="I68" s="436">
        <f>SUM(I63:I67)</f>
        <v>78</v>
      </c>
    </row>
    <row r="69" spans="1:10" ht="35.1" customHeight="1" thickTop="1" x14ac:dyDescent="0.3">
      <c r="A69" s="85"/>
      <c r="B69" s="32" t="s">
        <v>52</v>
      </c>
      <c r="C69" s="32"/>
      <c r="D69" s="32"/>
      <c r="E69" s="86"/>
      <c r="F69" s="85"/>
      <c r="G69" s="85"/>
      <c r="H69" s="85"/>
      <c r="I69" s="85"/>
    </row>
    <row r="70" spans="1:10" ht="20.25" x14ac:dyDescent="0.3">
      <c r="A70" s="85"/>
      <c r="B70" s="673"/>
      <c r="C70" s="673"/>
      <c r="D70" s="673"/>
      <c r="E70" s="86"/>
      <c r="F70" s="85"/>
      <c r="G70" s="85"/>
      <c r="H70" s="85"/>
      <c r="I70" s="85"/>
    </row>
    <row r="71" spans="1:10" ht="20.25" x14ac:dyDescent="0.3">
      <c r="A71" s="85"/>
      <c r="B71" s="673" t="s">
        <v>53</v>
      </c>
      <c r="C71" s="673"/>
      <c r="D71" s="673"/>
      <c r="E71" s="85"/>
      <c r="F71" s="85"/>
      <c r="G71" s="85"/>
      <c r="H71" s="85"/>
      <c r="I71" s="85"/>
    </row>
    <row r="72" spans="1:10" ht="20.25" x14ac:dyDescent="0.3">
      <c r="A72" s="85"/>
      <c r="B72" s="85"/>
      <c r="C72" s="85"/>
      <c r="D72" s="85"/>
      <c r="E72" s="85"/>
      <c r="F72" s="85"/>
      <c r="G72" s="85"/>
      <c r="H72" s="85"/>
      <c r="I72" s="85"/>
    </row>
    <row r="73" spans="1:10" ht="20.25" x14ac:dyDescent="0.3">
      <c r="B73" s="32" t="s">
        <v>45</v>
      </c>
      <c r="C73" s="32"/>
      <c r="D73" s="32"/>
    </row>
  </sheetData>
  <mergeCells count="12">
    <mergeCell ref="G10:G11"/>
    <mergeCell ref="H10:H11"/>
    <mergeCell ref="D9:E9"/>
    <mergeCell ref="B70:D70"/>
    <mergeCell ref="B5:F5"/>
    <mergeCell ref="B6:F6"/>
    <mergeCell ref="F7:I7"/>
    <mergeCell ref="B71:D71"/>
    <mergeCell ref="I10:I11"/>
    <mergeCell ref="D8:I8"/>
    <mergeCell ref="C10:C12"/>
    <mergeCell ref="D10:F11"/>
  </mergeCells>
  <phoneticPr fontId="1" type="noConversion"/>
  <printOptions horizontalCentered="1"/>
  <pageMargins left="0.19685039370078741" right="0.39370078740157483" top="0.19685039370078741" bottom="0.98425196850393704" header="0.70866141732283472" footer="0.51181102362204722"/>
  <pageSetup paperSize="9" scale="34" orientation="portrait" r:id="rId1"/>
  <headerFooter alignWithMargins="0"/>
  <colBreaks count="1" manualBreakCount="1">
    <brk id="10" max="63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70"/>
  <sheetViews>
    <sheetView topLeftCell="A4" zoomScale="60" zoomScaleNormal="60" zoomScaleSheetLayoutView="75" workbookViewId="0">
      <selection activeCell="F49" sqref="F49"/>
    </sheetView>
  </sheetViews>
  <sheetFormatPr defaultRowHeight="18" x14ac:dyDescent="0.25"/>
  <cols>
    <col min="1" max="1" width="10.4140625" style="1" customWidth="1"/>
    <col min="2" max="2" width="63.25" style="1" customWidth="1"/>
    <col min="3" max="3" width="15.9140625" style="1" customWidth="1"/>
    <col min="4" max="4" width="8" style="1" customWidth="1"/>
    <col min="5" max="5" width="8.6640625" style="1"/>
    <col min="6" max="6" width="7.6640625" style="1" customWidth="1"/>
    <col min="7" max="7" width="8.5" style="1" customWidth="1"/>
    <col min="8" max="8" width="6.6640625" style="1" customWidth="1"/>
    <col min="9" max="9" width="13.33203125" style="1" customWidth="1"/>
    <col min="10" max="10" width="9.332031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173"/>
      <c r="J4" s="173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25.5" x14ac:dyDescent="0.35">
      <c r="B6" s="690"/>
      <c r="C6" s="690"/>
      <c r="D6" s="690"/>
      <c r="E6" s="690"/>
      <c r="F6" s="690"/>
    </row>
    <row r="7" spans="1:16" ht="24.95" customHeight="1" x14ac:dyDescent="0.4">
      <c r="F7" s="675" t="s">
        <v>307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21" customHeight="1" thickBot="1" x14ac:dyDescent="0.35">
      <c r="A9" s="35"/>
      <c r="B9" s="35"/>
      <c r="C9" s="35"/>
      <c r="D9" s="677">
        <v>6</v>
      </c>
      <c r="E9" s="677"/>
    </row>
    <row r="10" spans="1:16" ht="37.5" customHeight="1" x14ac:dyDescent="0.25">
      <c r="A10" s="265" t="s">
        <v>0</v>
      </c>
      <c r="B10" s="140" t="s">
        <v>2</v>
      </c>
      <c r="C10" s="692" t="s">
        <v>18</v>
      </c>
      <c r="D10" s="695" t="s">
        <v>19</v>
      </c>
      <c r="E10" s="696"/>
      <c r="F10" s="697"/>
      <c r="G10" s="695" t="s">
        <v>21</v>
      </c>
      <c r="H10" s="692" t="s">
        <v>102</v>
      </c>
      <c r="I10" s="692" t="s">
        <v>23</v>
      </c>
      <c r="J10" s="44" t="s">
        <v>80</v>
      </c>
      <c r="K10" s="44"/>
      <c r="L10" s="44"/>
      <c r="M10" s="38"/>
      <c r="N10" s="44"/>
      <c r="O10" s="44"/>
      <c r="P10" s="44"/>
    </row>
    <row r="11" spans="1:16" ht="54" customHeight="1" thickBot="1" x14ac:dyDescent="0.3">
      <c r="A11" s="266" t="s">
        <v>1</v>
      </c>
      <c r="B11" s="141" t="s">
        <v>3</v>
      </c>
      <c r="C11" s="693"/>
      <c r="D11" s="698"/>
      <c r="E11" s="699"/>
      <c r="F11" s="700"/>
      <c r="G11" s="701"/>
      <c r="H11" s="702"/>
      <c r="I11" s="702"/>
      <c r="J11" s="44"/>
      <c r="K11" s="44"/>
      <c r="L11" s="44"/>
      <c r="M11" s="44"/>
      <c r="N11" s="44"/>
      <c r="O11" s="44"/>
      <c r="P11" s="44"/>
    </row>
    <row r="12" spans="1:16" ht="28.5" thickBot="1" x14ac:dyDescent="0.3">
      <c r="A12" s="267"/>
      <c r="B12" s="142"/>
      <c r="C12" s="694"/>
      <c r="D12" s="143" t="s">
        <v>4</v>
      </c>
      <c r="E12" s="143" t="s">
        <v>5</v>
      </c>
      <c r="F12" s="143" t="s">
        <v>6</v>
      </c>
      <c r="G12" s="144"/>
      <c r="H12" s="144"/>
      <c r="I12" s="145"/>
      <c r="J12" s="28"/>
      <c r="K12" s="28"/>
      <c r="L12" s="28"/>
      <c r="M12" s="28"/>
      <c r="N12" s="28"/>
      <c r="O12" s="28"/>
      <c r="P12" s="28"/>
    </row>
    <row r="13" spans="1:16" ht="28.5" customHeight="1" thickBot="1" x14ac:dyDescent="0.3">
      <c r="A13" s="268"/>
      <c r="B13" s="22" t="s">
        <v>106</v>
      </c>
      <c r="C13" s="125"/>
      <c r="D13" s="2"/>
      <c r="E13" s="2"/>
      <c r="F13" s="2"/>
      <c r="G13" s="21"/>
      <c r="H13" s="21"/>
      <c r="I13" s="9"/>
      <c r="J13" s="28"/>
      <c r="K13" s="28"/>
      <c r="L13" s="28"/>
      <c r="M13" s="28"/>
      <c r="N13" s="28"/>
      <c r="O13" s="28"/>
      <c r="P13" s="28"/>
    </row>
    <row r="14" spans="1:16" ht="3" hidden="1" customHeight="1" thickBot="1" x14ac:dyDescent="0.3">
      <c r="A14" s="269"/>
      <c r="B14" s="134"/>
      <c r="C14" s="167"/>
      <c r="D14" s="36"/>
      <c r="E14" s="36"/>
      <c r="F14" s="36"/>
      <c r="G14" s="26"/>
      <c r="H14" s="26"/>
      <c r="I14" s="137"/>
      <c r="J14" s="37"/>
      <c r="K14" s="37"/>
      <c r="L14" s="43"/>
      <c r="M14" s="37"/>
      <c r="N14" s="37"/>
      <c r="O14" s="37"/>
      <c r="P14" s="37"/>
    </row>
    <row r="15" spans="1:16" ht="33" customHeight="1" thickBot="1" x14ac:dyDescent="0.3">
      <c r="A15" s="167">
        <v>382</v>
      </c>
      <c r="B15" s="194" t="s">
        <v>252</v>
      </c>
      <c r="C15" s="195">
        <v>80</v>
      </c>
      <c r="D15" s="36">
        <v>32.479999999999997</v>
      </c>
      <c r="E15" s="36">
        <v>13.55</v>
      </c>
      <c r="F15" s="36">
        <v>3.4</v>
      </c>
      <c r="G15" s="26">
        <f>(D15*4)+(E15*9)+(F15*4)</f>
        <v>265.47000000000003</v>
      </c>
      <c r="H15" s="26">
        <v>0</v>
      </c>
      <c r="I15" s="137">
        <v>48.11</v>
      </c>
      <c r="J15" s="37"/>
      <c r="K15" s="37"/>
      <c r="L15" s="37"/>
      <c r="M15" s="37"/>
      <c r="N15" s="37"/>
      <c r="O15" s="37"/>
      <c r="P15" s="37"/>
    </row>
    <row r="16" spans="1:16" ht="34.5" customHeight="1" thickBot="1" x14ac:dyDescent="0.3">
      <c r="A16" s="656"/>
      <c r="B16" s="289" t="s">
        <v>253</v>
      </c>
      <c r="C16" s="197">
        <v>200</v>
      </c>
      <c r="D16" s="24">
        <v>5.38</v>
      </c>
      <c r="E16" s="24">
        <v>8.23</v>
      </c>
      <c r="F16" s="24">
        <v>27.89</v>
      </c>
      <c r="G16" s="26">
        <f>(D16*4)+(E16*9)+(F16*4)</f>
        <v>207.15</v>
      </c>
      <c r="H16" s="26">
        <v>0</v>
      </c>
      <c r="I16" s="148">
        <v>14.68</v>
      </c>
      <c r="J16" s="37"/>
      <c r="K16" s="37"/>
      <c r="L16" s="37"/>
      <c r="M16" s="37"/>
      <c r="N16" s="37"/>
      <c r="O16" s="37"/>
      <c r="P16" s="37"/>
    </row>
    <row r="17" spans="1:17" ht="36" customHeight="1" thickBot="1" x14ac:dyDescent="0.3">
      <c r="A17" s="131" t="s">
        <v>137</v>
      </c>
      <c r="B17" s="196" t="s">
        <v>12</v>
      </c>
      <c r="C17" s="197">
        <v>200</v>
      </c>
      <c r="D17" s="24">
        <v>1.4</v>
      </c>
      <c r="E17" s="24">
        <v>1.6</v>
      </c>
      <c r="F17" s="575">
        <v>16.399999999999999</v>
      </c>
      <c r="G17" s="220">
        <f>(D17*4)+(E17*9)+(F17*4)</f>
        <v>85.6</v>
      </c>
      <c r="H17" s="330">
        <v>0</v>
      </c>
      <c r="I17" s="148">
        <v>1.93</v>
      </c>
      <c r="J17" s="43"/>
      <c r="K17" s="37"/>
      <c r="L17" s="37"/>
      <c r="M17" s="37"/>
      <c r="N17" s="37"/>
      <c r="O17" s="37"/>
      <c r="P17" s="37"/>
    </row>
    <row r="18" spans="1:17" ht="36.75" customHeight="1" thickBot="1" x14ac:dyDescent="0.3">
      <c r="A18" s="269" t="s">
        <v>15</v>
      </c>
      <c r="B18" s="196" t="s">
        <v>91</v>
      </c>
      <c r="C18" s="197">
        <v>36.4</v>
      </c>
      <c r="D18" s="24">
        <v>2.85</v>
      </c>
      <c r="E18" s="24">
        <v>0.37</v>
      </c>
      <c r="F18" s="24">
        <v>17.7</v>
      </c>
      <c r="G18" s="26">
        <f>(D18*4)+(E18*9)+(F18*4)</f>
        <v>85.53</v>
      </c>
      <c r="H18" s="26">
        <v>0</v>
      </c>
      <c r="I18" s="148">
        <v>2.2799999999999998</v>
      </c>
      <c r="J18" s="43">
        <f>I18/C18*1000</f>
        <v>62.637362637362635</v>
      </c>
      <c r="K18" s="28"/>
      <c r="L18" s="28"/>
      <c r="M18" s="28"/>
      <c r="N18" s="28"/>
      <c r="O18" s="28"/>
      <c r="P18" s="28"/>
    </row>
    <row r="19" spans="1:17" ht="9" customHeight="1" x14ac:dyDescent="0.25">
      <c r="A19" s="547"/>
      <c r="B19" s="548"/>
      <c r="C19" s="549"/>
      <c r="D19" s="550"/>
      <c r="E19" s="550"/>
      <c r="F19" s="550"/>
      <c r="G19" s="551"/>
      <c r="H19" s="551"/>
      <c r="I19" s="552"/>
      <c r="J19" s="43" t="e">
        <f>I19/C19*1000</f>
        <v>#DIV/0!</v>
      </c>
      <c r="K19" s="28"/>
      <c r="L19" s="28"/>
      <c r="M19" s="28"/>
      <c r="N19" s="28"/>
      <c r="O19" s="28"/>
      <c r="P19" s="28"/>
    </row>
    <row r="20" spans="1:17" ht="10.5" customHeight="1" thickBot="1" x14ac:dyDescent="0.3">
      <c r="A20" s="302"/>
      <c r="B20" s="571"/>
      <c r="C20" s="572"/>
      <c r="D20" s="332"/>
      <c r="E20" s="332"/>
      <c r="F20" s="332"/>
      <c r="G20" s="177"/>
      <c r="H20" s="177"/>
      <c r="I20" s="334"/>
      <c r="J20" s="43" t="e">
        <f>I20/C20*1000</f>
        <v>#DIV/0!</v>
      </c>
      <c r="K20" s="28"/>
      <c r="L20" s="28"/>
      <c r="M20" s="28"/>
      <c r="N20" s="28"/>
      <c r="O20" s="28"/>
      <c r="P20" s="28"/>
    </row>
    <row r="21" spans="1:17" ht="36.75" customHeight="1" thickTop="1" thickBot="1" x14ac:dyDescent="0.3">
      <c r="A21" s="465"/>
      <c r="B21" s="418" t="s">
        <v>8</v>
      </c>
      <c r="C21" s="417"/>
      <c r="D21" s="419">
        <f t="shared" ref="D21:I21" si="0">SUM(D15:D20)</f>
        <v>42.11</v>
      </c>
      <c r="E21" s="419">
        <f t="shared" si="0"/>
        <v>23.750000000000004</v>
      </c>
      <c r="F21" s="419">
        <f t="shared" si="0"/>
        <v>65.39</v>
      </c>
      <c r="G21" s="419">
        <f t="shared" si="0"/>
        <v>643.75</v>
      </c>
      <c r="H21" s="420">
        <f t="shared" si="0"/>
        <v>0</v>
      </c>
      <c r="I21" s="421">
        <f t="shared" si="0"/>
        <v>67</v>
      </c>
      <c r="J21" s="43" t="e">
        <f>I21/C21*1000</f>
        <v>#DIV/0!</v>
      </c>
      <c r="K21" s="28"/>
      <c r="L21" s="28"/>
      <c r="M21" s="28"/>
      <c r="N21" s="28"/>
      <c r="O21" s="28"/>
      <c r="P21" s="28"/>
    </row>
    <row r="22" spans="1:17" ht="25.5" customHeight="1" thickTop="1" thickBot="1" x14ac:dyDescent="0.3">
      <c r="A22" s="464"/>
      <c r="B22" s="425" t="s">
        <v>107</v>
      </c>
      <c r="C22" s="169"/>
      <c r="D22" s="25"/>
      <c r="E22" s="25"/>
      <c r="F22" s="25"/>
      <c r="G22" s="53"/>
      <c r="H22" s="232"/>
      <c r="I22" s="307"/>
      <c r="J22" s="28"/>
      <c r="K22" s="28"/>
      <c r="L22" s="28"/>
      <c r="M22" s="28"/>
      <c r="N22" s="28"/>
      <c r="O22" s="28"/>
      <c r="P22" s="28"/>
    </row>
    <row r="23" spans="1:17" ht="37.5" customHeight="1" thickBot="1" x14ac:dyDescent="0.3">
      <c r="A23" s="131">
        <v>382</v>
      </c>
      <c r="B23" s="194" t="s">
        <v>252</v>
      </c>
      <c r="C23" s="195">
        <v>100</v>
      </c>
      <c r="D23" s="36">
        <v>32.479999999999997</v>
      </c>
      <c r="E23" s="36">
        <v>13.55</v>
      </c>
      <c r="F23" s="36">
        <v>3.4</v>
      </c>
      <c r="G23" s="26">
        <f>(D23*4)+(E23*9)+(F23*4)</f>
        <v>265.47000000000003</v>
      </c>
      <c r="H23" s="26">
        <v>0</v>
      </c>
      <c r="I23" s="137">
        <v>60.15</v>
      </c>
      <c r="J23" s="28"/>
      <c r="K23" s="28"/>
      <c r="L23" s="28"/>
      <c r="M23" s="28"/>
      <c r="N23" s="28"/>
      <c r="O23" s="28"/>
      <c r="P23" s="28"/>
    </row>
    <row r="24" spans="1:17" ht="40.5" customHeight="1" thickBot="1" x14ac:dyDescent="0.3">
      <c r="A24" s="657"/>
      <c r="B24" s="516" t="s">
        <v>253</v>
      </c>
      <c r="C24" s="195">
        <v>200</v>
      </c>
      <c r="D24" s="36">
        <v>6.5</v>
      </c>
      <c r="E24" s="36">
        <v>9.9</v>
      </c>
      <c r="F24" s="36">
        <v>33.5</v>
      </c>
      <c r="G24" s="26">
        <f>(D24*4)+(E24*9)+(F24*4)</f>
        <v>249.10000000000002</v>
      </c>
      <c r="H24" s="26">
        <v>0</v>
      </c>
      <c r="I24" s="175">
        <v>14.68</v>
      </c>
      <c r="J24" s="28"/>
      <c r="K24" s="28"/>
      <c r="L24" s="28"/>
      <c r="M24" s="28"/>
      <c r="N24" s="28"/>
      <c r="O24" s="28"/>
      <c r="P24" s="28"/>
    </row>
    <row r="25" spans="1:17" ht="33.75" customHeight="1" thickBot="1" x14ac:dyDescent="0.3">
      <c r="A25" s="131" t="s">
        <v>137</v>
      </c>
      <c r="B25" s="196" t="s">
        <v>12</v>
      </c>
      <c r="C25" s="197">
        <v>200</v>
      </c>
      <c r="D25" s="24">
        <v>1.4</v>
      </c>
      <c r="E25" s="24">
        <v>1.6</v>
      </c>
      <c r="F25" s="575">
        <v>16.399999999999999</v>
      </c>
      <c r="G25" s="220">
        <f>(D25*4)+(E25*9)+(F25*4)</f>
        <v>85.6</v>
      </c>
      <c r="H25" s="330">
        <v>0</v>
      </c>
      <c r="I25" s="148">
        <v>1.93</v>
      </c>
      <c r="J25" s="43"/>
      <c r="K25" s="28"/>
      <c r="L25" s="28"/>
      <c r="M25" s="28"/>
      <c r="N25" s="28"/>
      <c r="O25" s="28"/>
      <c r="P25" s="28"/>
    </row>
    <row r="26" spans="1:17" ht="39" customHeight="1" thickBot="1" x14ac:dyDescent="0.3">
      <c r="A26" s="269" t="s">
        <v>15</v>
      </c>
      <c r="B26" s="196" t="s">
        <v>91</v>
      </c>
      <c r="C26" s="197">
        <v>19.8</v>
      </c>
      <c r="D26" s="24">
        <v>2.85</v>
      </c>
      <c r="E26" s="24">
        <v>0.37</v>
      </c>
      <c r="F26" s="24">
        <v>17.7</v>
      </c>
      <c r="G26" s="26">
        <f>(D26*4)+(E26*9)+(F26*4)</f>
        <v>85.53</v>
      </c>
      <c r="H26" s="26">
        <v>0</v>
      </c>
      <c r="I26" s="137">
        <v>1.24</v>
      </c>
      <c r="J26" s="43">
        <f>I26/C26*1000</f>
        <v>62.62626262626263</v>
      </c>
      <c r="K26" s="28"/>
      <c r="L26" s="28"/>
      <c r="M26" s="28"/>
      <c r="N26" s="28"/>
      <c r="O26" s="28"/>
      <c r="P26" s="28"/>
    </row>
    <row r="27" spans="1:17" ht="6.75" customHeight="1" x14ac:dyDescent="0.25">
      <c r="A27" s="547"/>
      <c r="B27" s="548"/>
      <c r="C27" s="549"/>
      <c r="D27" s="550"/>
      <c r="E27" s="550"/>
      <c r="F27" s="550"/>
      <c r="G27" s="551"/>
      <c r="H27" s="551"/>
      <c r="I27" s="552"/>
      <c r="J27" s="43" t="e">
        <f>I27/C27*1000</f>
        <v>#DIV/0!</v>
      </c>
      <c r="K27" s="28"/>
      <c r="L27" s="28"/>
      <c r="M27" s="28"/>
      <c r="N27" s="28"/>
      <c r="O27" s="28"/>
      <c r="P27" s="28"/>
    </row>
    <row r="28" spans="1:17" ht="11.25" customHeight="1" thickBot="1" x14ac:dyDescent="0.3">
      <c r="A28" s="302"/>
      <c r="B28" s="571"/>
      <c r="C28" s="572"/>
      <c r="D28" s="332"/>
      <c r="E28" s="332"/>
      <c r="F28" s="332"/>
      <c r="G28" s="177"/>
      <c r="H28" s="177"/>
      <c r="I28" s="334"/>
      <c r="J28" s="43" t="e">
        <f>I28/C28*1000</f>
        <v>#DIV/0!</v>
      </c>
      <c r="K28" s="28"/>
      <c r="L28" s="28"/>
      <c r="M28" s="28"/>
      <c r="N28" s="28"/>
      <c r="O28" s="28"/>
      <c r="P28" s="28"/>
    </row>
    <row r="29" spans="1:17" ht="30" customHeight="1" thickTop="1" thickBot="1" x14ac:dyDescent="0.3">
      <c r="A29" s="465"/>
      <c r="B29" s="418" t="s">
        <v>8</v>
      </c>
      <c r="C29" s="417"/>
      <c r="D29" s="419">
        <f t="shared" ref="D29:I29" si="1">SUM(D23:D28)</f>
        <v>43.23</v>
      </c>
      <c r="E29" s="419">
        <f t="shared" si="1"/>
        <v>25.420000000000005</v>
      </c>
      <c r="F29" s="419">
        <f t="shared" si="1"/>
        <v>71</v>
      </c>
      <c r="G29" s="419">
        <f t="shared" si="1"/>
        <v>685.7</v>
      </c>
      <c r="H29" s="420">
        <f t="shared" si="1"/>
        <v>0</v>
      </c>
      <c r="I29" s="421">
        <f t="shared" si="1"/>
        <v>78</v>
      </c>
      <c r="J29" s="43"/>
      <c r="K29" s="28"/>
      <c r="L29" s="28"/>
      <c r="M29" s="28"/>
      <c r="N29" s="28"/>
      <c r="O29" s="28"/>
      <c r="P29" s="28"/>
    </row>
    <row r="30" spans="1:17" ht="24.75" customHeight="1" thickTop="1" thickBot="1" x14ac:dyDescent="0.3">
      <c r="A30" s="6"/>
      <c r="B30" s="95" t="s">
        <v>30</v>
      </c>
      <c r="C30" s="119"/>
      <c r="D30" s="6"/>
      <c r="E30" s="6"/>
      <c r="F30" s="6"/>
      <c r="G30" s="219"/>
      <c r="H30" s="219"/>
      <c r="I30" s="151"/>
      <c r="J30" s="28"/>
      <c r="K30" s="28"/>
      <c r="L30" s="28"/>
      <c r="M30" s="28"/>
      <c r="N30" s="28"/>
      <c r="O30" s="28"/>
      <c r="P30" s="28"/>
      <c r="Q30" s="27"/>
    </row>
    <row r="31" spans="1:17" ht="71.25" hidden="1" customHeight="1" thickBot="1" x14ac:dyDescent="0.3">
      <c r="A31" s="269"/>
      <c r="B31" s="194"/>
      <c r="C31" s="195"/>
      <c r="D31" s="36"/>
      <c r="E31" s="36"/>
      <c r="F31" s="36"/>
      <c r="G31" s="26"/>
      <c r="H31" s="26"/>
      <c r="I31" s="137"/>
      <c r="J31" s="37"/>
      <c r="K31" s="37"/>
      <c r="L31" s="37"/>
      <c r="M31" s="37"/>
      <c r="N31" s="37"/>
      <c r="O31" s="37"/>
      <c r="P31" s="37"/>
      <c r="Q31" s="28"/>
    </row>
    <row r="32" spans="1:17" ht="53.25" customHeight="1" thickBot="1" x14ac:dyDescent="0.3">
      <c r="A32" s="191">
        <v>135</v>
      </c>
      <c r="B32" s="194" t="s">
        <v>254</v>
      </c>
      <c r="C32" s="195" t="s">
        <v>320</v>
      </c>
      <c r="D32" s="36">
        <v>7.6</v>
      </c>
      <c r="E32" s="36">
        <v>6.9</v>
      </c>
      <c r="F32" s="36">
        <v>9.1999999999999993</v>
      </c>
      <c r="G32" s="63">
        <f>(D32+F32)*4+E32*9</f>
        <v>129.29999999999998</v>
      </c>
      <c r="H32" s="63">
        <v>0</v>
      </c>
      <c r="I32" s="148">
        <v>19.53</v>
      </c>
      <c r="J32" s="37"/>
      <c r="K32" s="37"/>
      <c r="L32" s="37"/>
      <c r="M32" s="37"/>
      <c r="N32" s="37"/>
      <c r="O32" s="37"/>
      <c r="P32" s="37"/>
      <c r="Q32" s="27"/>
    </row>
    <row r="33" spans="1:16" ht="54" customHeight="1" thickBot="1" x14ac:dyDescent="0.3">
      <c r="A33" s="131">
        <v>493</v>
      </c>
      <c r="B33" s="196" t="s">
        <v>285</v>
      </c>
      <c r="C33" s="603">
        <v>60</v>
      </c>
      <c r="D33" s="24">
        <v>10</v>
      </c>
      <c r="E33" s="24">
        <v>13.2</v>
      </c>
      <c r="F33" s="24">
        <v>3.5</v>
      </c>
      <c r="G33" s="63">
        <f>(D33+F33)*4+E33*9</f>
        <v>172.8</v>
      </c>
      <c r="H33" s="63">
        <v>0</v>
      </c>
      <c r="I33" s="137">
        <v>45.47</v>
      </c>
      <c r="J33" s="37"/>
      <c r="K33" s="37"/>
      <c r="L33" s="37"/>
      <c r="M33" s="37"/>
      <c r="N33" s="37"/>
      <c r="O33" s="37"/>
      <c r="P33" s="37"/>
    </row>
    <row r="34" spans="1:16" ht="41.25" customHeight="1" thickBot="1" x14ac:dyDescent="0.3">
      <c r="A34" s="191">
        <v>518</v>
      </c>
      <c r="B34" s="194" t="s">
        <v>257</v>
      </c>
      <c r="C34" s="167">
        <v>200</v>
      </c>
      <c r="D34" s="36">
        <v>2.44</v>
      </c>
      <c r="E34" s="36">
        <v>3.5</v>
      </c>
      <c r="F34" s="36">
        <v>18.2</v>
      </c>
      <c r="G34" s="63">
        <f>(D34+F34)*4+E34*9</f>
        <v>114.06</v>
      </c>
      <c r="H34" s="54">
        <v>0</v>
      </c>
      <c r="I34" s="137">
        <v>18.350000000000001</v>
      </c>
      <c r="J34" s="37"/>
      <c r="K34" s="37"/>
      <c r="L34" s="37"/>
      <c r="M34" s="37"/>
      <c r="N34" s="37"/>
      <c r="O34" s="37"/>
      <c r="P34" s="37"/>
    </row>
    <row r="35" spans="1:16" ht="52.5" customHeight="1" thickBot="1" x14ac:dyDescent="0.3">
      <c r="A35" s="197">
        <v>631</v>
      </c>
      <c r="B35" s="196" t="s">
        <v>171</v>
      </c>
      <c r="C35" s="197" t="s">
        <v>92</v>
      </c>
      <c r="D35" s="24">
        <v>0.15</v>
      </c>
      <c r="E35" s="24">
        <v>0</v>
      </c>
      <c r="F35" s="24">
        <v>19.3</v>
      </c>
      <c r="G35" s="63">
        <f>(D35+F35)*4+E35*9</f>
        <v>77.8</v>
      </c>
      <c r="H35" s="63">
        <v>60</v>
      </c>
      <c r="I35" s="148">
        <v>8.68</v>
      </c>
      <c r="J35" s="37"/>
      <c r="K35" s="37"/>
      <c r="L35" s="37"/>
      <c r="M35" s="37"/>
      <c r="N35" s="37"/>
      <c r="O35" s="37"/>
      <c r="P35" s="37"/>
    </row>
    <row r="36" spans="1:16" ht="42" customHeight="1" thickBot="1" x14ac:dyDescent="0.3">
      <c r="A36" s="269" t="s">
        <v>15</v>
      </c>
      <c r="B36" s="196" t="s">
        <v>91</v>
      </c>
      <c r="C36" s="197">
        <v>37</v>
      </c>
      <c r="D36" s="24">
        <v>2.85</v>
      </c>
      <c r="E36" s="24">
        <v>0.37</v>
      </c>
      <c r="F36" s="24">
        <v>17.7</v>
      </c>
      <c r="G36" s="26">
        <f>(D36*4)+(E36*9)+(F36*4)</f>
        <v>85.53</v>
      </c>
      <c r="H36" s="26">
        <v>0</v>
      </c>
      <c r="I36" s="137">
        <v>2.3199999999999998</v>
      </c>
      <c r="J36" s="43">
        <f>I36/C36*1000</f>
        <v>62.702702702702702</v>
      </c>
      <c r="K36" s="37"/>
      <c r="L36" s="37"/>
      <c r="M36" s="37"/>
      <c r="N36" s="37"/>
      <c r="O36" s="37"/>
      <c r="P36" s="37"/>
    </row>
    <row r="37" spans="1:16" ht="33" customHeight="1" thickBot="1" x14ac:dyDescent="0.3">
      <c r="A37" s="269" t="s">
        <v>15</v>
      </c>
      <c r="B37" s="196" t="s">
        <v>258</v>
      </c>
      <c r="C37" s="197">
        <v>28</v>
      </c>
      <c r="D37" s="24">
        <v>2.85</v>
      </c>
      <c r="E37" s="24">
        <v>0.37</v>
      </c>
      <c r="F37" s="24">
        <v>17.7</v>
      </c>
      <c r="G37" s="26">
        <f>(D37*4)+(E37*9)+(F37*4)</f>
        <v>85.53</v>
      </c>
      <c r="H37" s="26">
        <v>0</v>
      </c>
      <c r="I37" s="148">
        <v>1.75</v>
      </c>
      <c r="J37" s="43">
        <f>I37/C37*1000</f>
        <v>62.5</v>
      </c>
      <c r="K37" s="37"/>
      <c r="L37" s="37"/>
      <c r="M37" s="37"/>
      <c r="N37" s="37"/>
      <c r="O37" s="37"/>
      <c r="P37" s="37"/>
    </row>
    <row r="38" spans="1:16" ht="36" customHeight="1" thickBot="1" x14ac:dyDescent="0.3">
      <c r="A38" s="658"/>
      <c r="B38" s="196"/>
      <c r="C38" s="197"/>
      <c r="D38" s="24"/>
      <c r="E38" s="24"/>
      <c r="F38" s="24"/>
      <c r="G38" s="63"/>
      <c r="H38" s="26"/>
      <c r="I38" s="137"/>
      <c r="J38" s="43" t="e">
        <f>I38/C38*1000</f>
        <v>#DIV/0!</v>
      </c>
      <c r="K38" s="37"/>
      <c r="L38" s="37"/>
      <c r="M38" s="37"/>
      <c r="N38" s="37"/>
      <c r="O38" s="37"/>
      <c r="P38" s="37"/>
    </row>
    <row r="39" spans="1:16" ht="33" customHeight="1" thickTop="1" thickBot="1" x14ac:dyDescent="0.3">
      <c r="A39" s="458"/>
      <c r="B39" s="418" t="s">
        <v>8</v>
      </c>
      <c r="C39" s="417"/>
      <c r="D39" s="419">
        <f t="shared" ref="D39:I39" si="2">SUM(D31:D38)</f>
        <v>25.890000000000004</v>
      </c>
      <c r="E39" s="419">
        <f t="shared" si="2"/>
        <v>24.340000000000003</v>
      </c>
      <c r="F39" s="419">
        <f t="shared" si="2"/>
        <v>85.600000000000009</v>
      </c>
      <c r="G39" s="419">
        <f t="shared" si="2"/>
        <v>665.02</v>
      </c>
      <c r="H39" s="420">
        <f t="shared" si="2"/>
        <v>60</v>
      </c>
      <c r="I39" s="421">
        <f t="shared" si="2"/>
        <v>96.1</v>
      </c>
      <c r="J39" s="37"/>
      <c r="K39" s="37"/>
      <c r="L39" s="37"/>
      <c r="M39" s="37"/>
      <c r="N39" s="37"/>
      <c r="O39" s="37"/>
      <c r="P39" s="37"/>
    </row>
    <row r="40" spans="1:16" ht="33.75" hidden="1" customHeight="1" thickBot="1" x14ac:dyDescent="0.3">
      <c r="A40" s="272"/>
      <c r="B40" s="12" t="s">
        <v>10</v>
      </c>
      <c r="C40" s="143"/>
      <c r="D40" s="8" t="e">
        <f>#REF!+D39</f>
        <v>#REF!</v>
      </c>
      <c r="E40" s="8" t="e">
        <f>#REF!+E39</f>
        <v>#REF!</v>
      </c>
      <c r="F40" s="8" t="e">
        <f>#REF!+F39</f>
        <v>#REF!</v>
      </c>
      <c r="G40" s="39" t="e">
        <f>#REF!+G39</f>
        <v>#REF!</v>
      </c>
      <c r="H40" s="115"/>
      <c r="I40" s="156"/>
      <c r="J40" s="28"/>
      <c r="K40" s="37"/>
      <c r="L40" s="37"/>
      <c r="M40" s="37"/>
      <c r="N40" s="37"/>
      <c r="O40" s="28"/>
      <c r="P40" s="28"/>
    </row>
    <row r="41" spans="1:16" ht="22.5" customHeight="1" thickTop="1" thickBot="1" x14ac:dyDescent="0.3">
      <c r="A41" s="270"/>
      <c r="B41" s="96" t="s">
        <v>31</v>
      </c>
      <c r="C41" s="130"/>
      <c r="D41" s="4"/>
      <c r="E41" s="4"/>
      <c r="F41" s="4"/>
      <c r="G41" s="42"/>
      <c r="H41" s="42"/>
      <c r="I41" s="155"/>
      <c r="J41" s="28"/>
      <c r="K41" s="37"/>
      <c r="L41" s="37"/>
      <c r="M41" s="37"/>
      <c r="N41" s="37"/>
      <c r="O41" s="28"/>
      <c r="P41" s="28"/>
    </row>
    <row r="42" spans="1:16" ht="0.75" customHeight="1" thickBot="1" x14ac:dyDescent="0.3">
      <c r="A42" s="269"/>
      <c r="B42" s="194"/>
      <c r="C42" s="195"/>
      <c r="D42" s="36"/>
      <c r="E42" s="36"/>
      <c r="F42" s="36"/>
      <c r="G42" s="26"/>
      <c r="H42" s="26"/>
      <c r="I42" s="137"/>
      <c r="J42" s="37"/>
      <c r="K42" s="37"/>
      <c r="L42" s="37"/>
      <c r="M42" s="37"/>
      <c r="N42" s="37"/>
      <c r="O42" s="37"/>
      <c r="P42" s="37"/>
    </row>
    <row r="43" spans="1:16" ht="51" customHeight="1" thickBot="1" x14ac:dyDescent="0.3">
      <c r="A43" s="191">
        <v>135</v>
      </c>
      <c r="B43" s="194" t="s">
        <v>254</v>
      </c>
      <c r="C43" s="195" t="s">
        <v>290</v>
      </c>
      <c r="D43" s="36">
        <v>8.4</v>
      </c>
      <c r="E43" s="36">
        <v>13.5</v>
      </c>
      <c r="F43" s="36">
        <v>28.6</v>
      </c>
      <c r="G43" s="63">
        <f>(D43+F43)*4+E43*9</f>
        <v>269.5</v>
      </c>
      <c r="H43" s="63">
        <v>0</v>
      </c>
      <c r="I43" s="148">
        <v>21.33</v>
      </c>
      <c r="J43" s="37"/>
      <c r="K43" s="37"/>
      <c r="L43" s="37"/>
      <c r="M43" s="37"/>
      <c r="N43" s="37"/>
      <c r="O43" s="37"/>
      <c r="P43" s="37"/>
    </row>
    <row r="44" spans="1:16" ht="55.5" customHeight="1" thickBot="1" x14ac:dyDescent="0.3">
      <c r="A44" s="131">
        <v>493</v>
      </c>
      <c r="B44" s="196" t="s">
        <v>285</v>
      </c>
      <c r="C44" s="197">
        <v>80</v>
      </c>
      <c r="D44" s="24">
        <v>12.5</v>
      </c>
      <c r="E44" s="24">
        <v>17.2</v>
      </c>
      <c r="F44" s="24">
        <v>5.5</v>
      </c>
      <c r="G44" s="63">
        <f>(D44+F44)*4+E44*9</f>
        <v>226.79999999999998</v>
      </c>
      <c r="H44" s="63">
        <v>0</v>
      </c>
      <c r="I44" s="137">
        <v>60.68</v>
      </c>
      <c r="J44" s="37"/>
      <c r="K44" s="37"/>
      <c r="L44" s="37"/>
      <c r="M44" s="37"/>
      <c r="N44" s="37"/>
      <c r="O44" s="37"/>
      <c r="P44" s="37"/>
    </row>
    <row r="45" spans="1:16" ht="54" customHeight="1" thickBot="1" x14ac:dyDescent="0.3">
      <c r="A45" s="191">
        <v>518</v>
      </c>
      <c r="B45" s="194" t="s">
        <v>257</v>
      </c>
      <c r="C45" s="167">
        <v>220</v>
      </c>
      <c r="D45" s="36">
        <v>2.44</v>
      </c>
      <c r="E45" s="36">
        <v>3.5</v>
      </c>
      <c r="F45" s="36">
        <v>18.2</v>
      </c>
      <c r="G45" s="63">
        <f>(D45+F45)*4+E45*9</f>
        <v>114.06</v>
      </c>
      <c r="H45" s="54">
        <v>0</v>
      </c>
      <c r="I45" s="137">
        <v>20.18</v>
      </c>
      <c r="J45" s="37"/>
      <c r="K45" s="37"/>
      <c r="L45" s="37"/>
      <c r="M45" s="37"/>
      <c r="N45" s="37"/>
      <c r="O45" s="37"/>
      <c r="P45" s="37"/>
    </row>
    <row r="46" spans="1:16" ht="50.25" customHeight="1" thickBot="1" x14ac:dyDescent="0.3">
      <c r="A46" s="197">
        <v>631</v>
      </c>
      <c r="B46" s="196" t="s">
        <v>171</v>
      </c>
      <c r="C46" s="197" t="s">
        <v>93</v>
      </c>
      <c r="D46" s="24">
        <v>0.15</v>
      </c>
      <c r="E46" s="24">
        <v>0</v>
      </c>
      <c r="F46" s="24">
        <v>19.3</v>
      </c>
      <c r="G46" s="63">
        <f>(D46+F46)*4+E46*9</f>
        <v>77.8</v>
      </c>
      <c r="H46" s="63">
        <v>70</v>
      </c>
      <c r="I46" s="148">
        <v>8.64</v>
      </c>
      <c r="J46" s="37"/>
      <c r="K46" s="37"/>
      <c r="L46" s="37"/>
      <c r="M46" s="37"/>
      <c r="N46" s="37"/>
      <c r="O46" s="37"/>
      <c r="P46" s="37"/>
    </row>
    <row r="47" spans="1:16" ht="39.75" customHeight="1" thickBot="1" x14ac:dyDescent="0.3">
      <c r="A47" s="269" t="s">
        <v>15</v>
      </c>
      <c r="B47" s="196" t="s">
        <v>91</v>
      </c>
      <c r="C47" s="197">
        <v>37</v>
      </c>
      <c r="D47" s="24">
        <v>2.85</v>
      </c>
      <c r="E47" s="24">
        <v>0.37</v>
      </c>
      <c r="F47" s="24">
        <v>17.7</v>
      </c>
      <c r="G47" s="26">
        <f>(D47*4)+(E47*9)+(F47*4)</f>
        <v>85.53</v>
      </c>
      <c r="H47" s="26">
        <v>0</v>
      </c>
      <c r="I47" s="137">
        <v>2.3199999999999998</v>
      </c>
      <c r="J47" s="43">
        <f>I47/C47*1000</f>
        <v>62.702702702702702</v>
      </c>
      <c r="K47" s="37"/>
      <c r="L47" s="37"/>
      <c r="M47" s="37"/>
      <c r="N47" s="37"/>
      <c r="O47" s="37"/>
      <c r="P47" s="37"/>
    </row>
    <row r="48" spans="1:16" ht="45" customHeight="1" thickBot="1" x14ac:dyDescent="0.3">
      <c r="A48" s="269" t="s">
        <v>15</v>
      </c>
      <c r="B48" s="196" t="s">
        <v>258</v>
      </c>
      <c r="C48" s="197">
        <v>29.55</v>
      </c>
      <c r="D48" s="24">
        <v>2.85</v>
      </c>
      <c r="E48" s="24">
        <v>0.37</v>
      </c>
      <c r="F48" s="24">
        <v>17.7</v>
      </c>
      <c r="G48" s="26">
        <f>(D48*4)+(E48*9)+(F48*4)</f>
        <v>85.53</v>
      </c>
      <c r="H48" s="26">
        <v>0</v>
      </c>
      <c r="I48" s="148">
        <v>1.85</v>
      </c>
      <c r="J48" s="43">
        <f>I48/C48*1000</f>
        <v>62.605752961082906</v>
      </c>
      <c r="K48" s="37"/>
      <c r="L48" s="37"/>
      <c r="M48" s="37"/>
      <c r="N48" s="37"/>
      <c r="O48" s="37"/>
      <c r="P48" s="37"/>
    </row>
    <row r="49" spans="1:16" ht="35.25" customHeight="1" thickBot="1" x14ac:dyDescent="0.3">
      <c r="A49" s="131"/>
      <c r="B49" s="196"/>
      <c r="C49" s="197"/>
      <c r="D49" s="24"/>
      <c r="E49" s="24"/>
      <c r="F49" s="24"/>
      <c r="G49" s="63"/>
      <c r="H49" s="26"/>
      <c r="I49" s="137"/>
      <c r="J49" s="43"/>
      <c r="K49" s="37"/>
      <c r="L49" s="37"/>
      <c r="M49" s="37"/>
      <c r="N49" s="37"/>
      <c r="O49" s="37"/>
      <c r="P49" s="37"/>
    </row>
    <row r="50" spans="1:16" ht="30.75" customHeight="1" thickTop="1" thickBot="1" x14ac:dyDescent="0.3">
      <c r="A50" s="458"/>
      <c r="B50" s="459" t="s">
        <v>8</v>
      </c>
      <c r="C50" s="417"/>
      <c r="D50" s="419">
        <f>SUM(D42:D49)</f>
        <v>29.19</v>
      </c>
      <c r="E50" s="419">
        <f>SUM(E42:E49)</f>
        <v>34.94</v>
      </c>
      <c r="F50" s="419">
        <f>SUM(F42:F49)</f>
        <v>107</v>
      </c>
      <c r="G50" s="419">
        <f>SUM(G42:G49)</f>
        <v>859.2199999999998</v>
      </c>
      <c r="H50" s="420">
        <f>SUM(H42:H49)</f>
        <v>70</v>
      </c>
      <c r="I50" s="421">
        <f>SUM(I41:I49)</f>
        <v>114.99999999999999</v>
      </c>
      <c r="J50" s="28"/>
      <c r="K50" s="37"/>
      <c r="L50" s="37"/>
      <c r="M50" s="37"/>
      <c r="N50" s="28"/>
      <c r="O50" s="37"/>
      <c r="P50" s="28"/>
    </row>
    <row r="51" spans="1:16" ht="24.95" customHeight="1" thickTop="1" thickBot="1" x14ac:dyDescent="0.3">
      <c r="A51" s="272"/>
      <c r="B51" s="11"/>
      <c r="C51" s="169"/>
      <c r="D51" s="8"/>
      <c r="E51" s="8"/>
      <c r="F51" s="8"/>
      <c r="G51" s="251"/>
      <c r="H51" s="251"/>
      <c r="I51" s="151"/>
      <c r="J51" s="28"/>
      <c r="K51" s="37"/>
      <c r="L51" s="37"/>
      <c r="M51" s="37"/>
      <c r="N51" s="28"/>
      <c r="O51" s="37"/>
      <c r="P51" s="28"/>
    </row>
    <row r="52" spans="1:16" ht="33" customHeight="1" thickBot="1" x14ac:dyDescent="0.3">
      <c r="A52" s="272"/>
      <c r="B52" s="59" t="s">
        <v>152</v>
      </c>
      <c r="C52" s="169"/>
      <c r="D52" s="25"/>
      <c r="E52" s="25"/>
      <c r="F52" s="25"/>
      <c r="G52" s="51"/>
      <c r="H52" s="51"/>
      <c r="I52" s="152"/>
      <c r="J52" s="37"/>
      <c r="K52" s="37"/>
      <c r="L52" s="37"/>
      <c r="M52" s="37"/>
      <c r="N52" s="37"/>
      <c r="O52" s="37"/>
      <c r="P52" s="37"/>
    </row>
    <row r="53" spans="1:16" ht="35.25" hidden="1" customHeight="1" thickBot="1" x14ac:dyDescent="0.3">
      <c r="A53" s="269"/>
      <c r="B53" s="134"/>
      <c r="C53" s="167"/>
      <c r="D53" s="36"/>
      <c r="E53" s="36"/>
      <c r="F53" s="36"/>
      <c r="G53" s="26"/>
      <c r="H53" s="26"/>
      <c r="I53" s="137"/>
      <c r="J53" s="28"/>
      <c r="K53" s="28"/>
      <c r="L53" s="28"/>
      <c r="M53" s="28"/>
      <c r="N53" s="28"/>
      <c r="O53" s="28"/>
      <c r="P53" s="28"/>
    </row>
    <row r="54" spans="1:16" ht="45" customHeight="1" thickBot="1" x14ac:dyDescent="0.3">
      <c r="A54" s="131">
        <v>493</v>
      </c>
      <c r="B54" s="196" t="s">
        <v>285</v>
      </c>
      <c r="C54" s="603">
        <v>60</v>
      </c>
      <c r="D54" s="24">
        <v>10</v>
      </c>
      <c r="E54" s="24">
        <v>13.2</v>
      </c>
      <c r="F54" s="24">
        <v>3.5</v>
      </c>
      <c r="G54" s="63">
        <f>(D54+F54)*4+E54*9</f>
        <v>172.8</v>
      </c>
      <c r="H54" s="63">
        <v>0</v>
      </c>
      <c r="I54" s="137">
        <v>45.47</v>
      </c>
    </row>
    <row r="55" spans="1:16" ht="39.75" customHeight="1" thickBot="1" x14ac:dyDescent="0.35">
      <c r="A55" s="191">
        <v>518</v>
      </c>
      <c r="B55" s="194" t="s">
        <v>257</v>
      </c>
      <c r="C55" s="167">
        <v>220</v>
      </c>
      <c r="D55" s="36">
        <v>4</v>
      </c>
      <c r="E55" s="36">
        <v>5</v>
      </c>
      <c r="F55" s="36">
        <v>19.5</v>
      </c>
      <c r="G55" s="63">
        <f>(D55+F55)*4+E55*9</f>
        <v>139</v>
      </c>
      <c r="H55" s="54">
        <v>0</v>
      </c>
      <c r="I55" s="137">
        <v>20.18</v>
      </c>
      <c r="J55" s="30"/>
      <c r="K55" s="29"/>
      <c r="L55" s="31"/>
      <c r="M55" s="31"/>
      <c r="N55" s="31"/>
      <c r="O55" s="31"/>
      <c r="P55" s="31"/>
    </row>
    <row r="56" spans="1:16" ht="39.75" customHeight="1" thickBot="1" x14ac:dyDescent="0.35">
      <c r="A56" s="197">
        <v>631</v>
      </c>
      <c r="B56" s="196" t="s">
        <v>171</v>
      </c>
      <c r="C56" s="197" t="s">
        <v>93</v>
      </c>
      <c r="D56" s="24">
        <v>0.15</v>
      </c>
      <c r="E56" s="24">
        <v>0</v>
      </c>
      <c r="F56" s="24">
        <v>19.3</v>
      </c>
      <c r="G56" s="63">
        <f>(D56+F56)*4+E56*9</f>
        <v>77.8</v>
      </c>
      <c r="H56" s="63">
        <v>70</v>
      </c>
      <c r="I56" s="148">
        <v>8.64</v>
      </c>
      <c r="J56" s="30"/>
      <c r="K56" s="29"/>
      <c r="L56" s="31"/>
      <c r="M56" s="31"/>
      <c r="N56" s="31"/>
      <c r="O56" s="31"/>
      <c r="P56" s="31"/>
    </row>
    <row r="57" spans="1:16" ht="33.75" customHeight="1" thickBot="1" x14ac:dyDescent="0.35">
      <c r="A57" s="269" t="s">
        <v>15</v>
      </c>
      <c r="B57" s="196" t="s">
        <v>91</v>
      </c>
      <c r="C57" s="197">
        <v>59.3</v>
      </c>
      <c r="D57" s="24">
        <v>2.85</v>
      </c>
      <c r="E57" s="24">
        <v>0.37</v>
      </c>
      <c r="F57" s="24">
        <v>17.7</v>
      </c>
      <c r="G57" s="26">
        <f>(D57*4)+(E57*9)+(F57*4)</f>
        <v>85.53</v>
      </c>
      <c r="H57" s="26">
        <v>0</v>
      </c>
      <c r="I57" s="148">
        <v>3.71</v>
      </c>
      <c r="J57" s="43">
        <f>I57/C57*1000</f>
        <v>62.563237774030362</v>
      </c>
      <c r="K57" s="29"/>
      <c r="L57" s="31"/>
      <c r="M57" s="31"/>
      <c r="N57" s="31"/>
      <c r="O57" s="31"/>
      <c r="P57" s="31"/>
    </row>
    <row r="58" spans="1:16" ht="32.25" customHeight="1" thickTop="1" thickBot="1" x14ac:dyDescent="0.35">
      <c r="A58" s="419"/>
      <c r="B58" s="418" t="s">
        <v>8</v>
      </c>
      <c r="C58" s="417"/>
      <c r="D58" s="419">
        <f>SUM(D53:D57)</f>
        <v>17</v>
      </c>
      <c r="E58" s="419">
        <f>SUM(E53:E57)</f>
        <v>18.57</v>
      </c>
      <c r="F58" s="419">
        <f>SUM(F53:F57)</f>
        <v>60</v>
      </c>
      <c r="G58" s="419">
        <f>SUM(G53:G57)</f>
        <v>475.13</v>
      </c>
      <c r="H58" s="420"/>
      <c r="I58" s="436">
        <f>SUM(I53:I57)</f>
        <v>78</v>
      </c>
      <c r="J58" s="29"/>
      <c r="K58" s="29"/>
      <c r="L58" s="31"/>
      <c r="M58" s="31"/>
      <c r="N58" s="31"/>
      <c r="O58" s="31"/>
      <c r="P58" s="31"/>
    </row>
    <row r="59" spans="1:16" ht="18" customHeight="1" thickTop="1" x14ac:dyDescent="0.25">
      <c r="A59" s="422"/>
      <c r="B59" s="659"/>
      <c r="C59" s="422"/>
      <c r="D59" s="422"/>
      <c r="E59" s="422"/>
      <c r="F59" s="422"/>
      <c r="G59" s="422"/>
      <c r="H59" s="422"/>
      <c r="I59" s="422"/>
    </row>
    <row r="60" spans="1:16" ht="33.75" hidden="1" customHeight="1" thickBot="1" x14ac:dyDescent="0.3">
      <c r="A60" s="660"/>
      <c r="B60" s="194"/>
      <c r="C60" s="195"/>
      <c r="D60" s="36"/>
      <c r="E60" s="36"/>
      <c r="F60" s="36"/>
      <c r="G60" s="26"/>
      <c r="H60" s="26"/>
      <c r="I60" s="137"/>
    </row>
    <row r="61" spans="1:16" ht="33.75" hidden="1" customHeight="1" thickBot="1" x14ac:dyDescent="0.3">
      <c r="A61" s="269"/>
      <c r="B61" s="194"/>
      <c r="C61" s="195"/>
      <c r="D61" s="36"/>
      <c r="E61" s="36"/>
      <c r="F61" s="36"/>
      <c r="G61" s="26"/>
      <c r="H61" s="26"/>
      <c r="I61" s="148"/>
    </row>
    <row r="62" spans="1:16" ht="33.75" hidden="1" customHeight="1" thickBot="1" x14ac:dyDescent="0.3">
      <c r="A62" s="146"/>
      <c r="B62" s="196"/>
      <c r="C62" s="197"/>
      <c r="D62" s="24"/>
      <c r="E62" s="24"/>
      <c r="F62" s="24"/>
      <c r="G62" s="26"/>
      <c r="H62" s="26"/>
      <c r="I62" s="148"/>
    </row>
    <row r="63" spans="1:16" ht="33.75" hidden="1" customHeight="1" thickBot="1" x14ac:dyDescent="0.3">
      <c r="A63" s="269"/>
      <c r="B63" s="196"/>
      <c r="C63" s="197"/>
      <c r="D63" s="24"/>
      <c r="E63" s="24"/>
      <c r="F63" s="24"/>
      <c r="G63" s="26"/>
      <c r="H63" s="26"/>
      <c r="I63" s="137"/>
    </row>
    <row r="64" spans="1:16" ht="22.5" hidden="1" customHeight="1" x14ac:dyDescent="0.25">
      <c r="A64" s="416"/>
      <c r="B64" s="416"/>
      <c r="C64" s="416"/>
      <c r="D64" s="416"/>
      <c r="E64" s="416"/>
      <c r="F64" s="416"/>
      <c r="G64" s="416"/>
      <c r="H64" s="416"/>
      <c r="I64" s="416"/>
    </row>
    <row r="65" spans="1:9" ht="35.25" hidden="1" customHeight="1" thickTop="1" thickBot="1" x14ac:dyDescent="0.3">
      <c r="A65" s="419"/>
      <c r="B65" s="418" t="s">
        <v>8</v>
      </c>
      <c r="C65" s="417"/>
      <c r="D65" s="419">
        <f>SUM(D60:D64)</f>
        <v>0</v>
      </c>
      <c r="E65" s="419">
        <f>SUM(E60:E64)</f>
        <v>0</v>
      </c>
      <c r="F65" s="419">
        <f>SUM(F60:F64)</f>
        <v>0</v>
      </c>
      <c r="G65" s="419">
        <f>SUM(G60:G64)</f>
        <v>0</v>
      </c>
      <c r="H65" s="420"/>
      <c r="I65" s="436">
        <f>SUM(I60:I64)</f>
        <v>0</v>
      </c>
    </row>
    <row r="66" spans="1:9" ht="20.25" x14ac:dyDescent="0.3">
      <c r="B66" s="32" t="s">
        <v>74</v>
      </c>
      <c r="C66" s="32"/>
      <c r="D66" s="32"/>
      <c r="E66" s="86"/>
      <c r="F66" s="85"/>
      <c r="G66" s="85"/>
      <c r="H66" s="85"/>
    </row>
    <row r="67" spans="1:9" ht="20.25" x14ac:dyDescent="0.3">
      <c r="B67" s="673"/>
      <c r="C67" s="673"/>
      <c r="D67" s="673"/>
      <c r="E67" s="86"/>
      <c r="F67" s="85"/>
      <c r="G67" s="85"/>
      <c r="H67" s="85"/>
    </row>
    <row r="68" spans="1:9" ht="20.25" x14ac:dyDescent="0.3">
      <c r="B68" s="673" t="s">
        <v>73</v>
      </c>
      <c r="C68" s="673"/>
      <c r="D68" s="673"/>
      <c r="E68" s="85"/>
      <c r="F68" s="85"/>
      <c r="G68" s="85"/>
      <c r="H68" s="85"/>
    </row>
    <row r="69" spans="1:9" ht="20.25" x14ac:dyDescent="0.3">
      <c r="B69" s="85"/>
      <c r="C69" s="85"/>
      <c r="D69" s="85"/>
      <c r="E69" s="85"/>
      <c r="F69" s="85"/>
      <c r="G69" s="85"/>
      <c r="H69" s="85"/>
    </row>
    <row r="70" spans="1:9" ht="20.25" x14ac:dyDescent="0.3">
      <c r="B70" s="32" t="s">
        <v>72</v>
      </c>
      <c r="C70" s="32"/>
      <c r="D70" s="32"/>
    </row>
  </sheetData>
  <mergeCells count="12">
    <mergeCell ref="H10:H11"/>
    <mergeCell ref="I10:I11"/>
    <mergeCell ref="B67:D67"/>
    <mergeCell ref="B68:D68"/>
    <mergeCell ref="B5:F5"/>
    <mergeCell ref="B6:F6"/>
    <mergeCell ref="F7:I7"/>
    <mergeCell ref="D8:I8"/>
    <mergeCell ref="D9:E9"/>
    <mergeCell ref="C10:C12"/>
    <mergeCell ref="D10:F11"/>
    <mergeCell ref="G10:G11"/>
  </mergeCells>
  <printOptions horizontalCentered="1"/>
  <pageMargins left="0.19685039370078741" right="0.39370078740157483" top="0.19685039370078741" bottom="0.98425196850393704" header="0.70866141732283472" footer="0.51181102362204722"/>
  <pageSetup paperSize="9" scale="40" orientation="portrait" r:id="rId1"/>
  <headerFooter alignWithMargins="0"/>
  <colBreaks count="1" manualBreakCount="1">
    <brk id="10" max="53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Q70"/>
  <sheetViews>
    <sheetView topLeftCell="A4" zoomScale="60" zoomScaleNormal="60" zoomScaleSheetLayoutView="75" workbookViewId="0">
      <selection activeCell="C28" sqref="C28"/>
    </sheetView>
  </sheetViews>
  <sheetFormatPr defaultRowHeight="18" x14ac:dyDescent="0.25"/>
  <cols>
    <col min="1" max="1" width="10.4140625" style="1" customWidth="1"/>
    <col min="2" max="2" width="63.25" style="1" customWidth="1"/>
    <col min="3" max="3" width="15.9140625" style="1" customWidth="1"/>
    <col min="4" max="4" width="8" style="1" customWidth="1"/>
    <col min="5" max="5" width="8.6640625" style="1"/>
    <col min="6" max="6" width="7.6640625" style="1" customWidth="1"/>
    <col min="7" max="7" width="8.5" style="1" customWidth="1"/>
    <col min="8" max="8" width="6.6640625" style="1" customWidth="1"/>
    <col min="9" max="9" width="13.33203125" style="1" customWidth="1"/>
    <col min="10" max="10" width="9.332031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173"/>
      <c r="J4" s="173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25.5" x14ac:dyDescent="0.35">
      <c r="B6" s="690"/>
      <c r="C6" s="690"/>
      <c r="D6" s="690"/>
      <c r="E6" s="690"/>
      <c r="F6" s="690"/>
    </row>
    <row r="7" spans="1:16" ht="24.95" customHeight="1" x14ac:dyDescent="0.4">
      <c r="F7" s="675" t="s">
        <v>307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21" customHeight="1" thickBot="1" x14ac:dyDescent="0.35">
      <c r="A9" s="35"/>
      <c r="B9" s="35"/>
      <c r="C9" s="35"/>
      <c r="D9" s="677">
        <v>6</v>
      </c>
      <c r="E9" s="677"/>
    </row>
    <row r="10" spans="1:16" ht="37.5" customHeight="1" x14ac:dyDescent="0.25">
      <c r="A10" s="265" t="s">
        <v>0</v>
      </c>
      <c r="B10" s="140" t="s">
        <v>2</v>
      </c>
      <c r="C10" s="692" t="s">
        <v>18</v>
      </c>
      <c r="D10" s="695" t="s">
        <v>19</v>
      </c>
      <c r="E10" s="696"/>
      <c r="F10" s="697"/>
      <c r="G10" s="695" t="s">
        <v>21</v>
      </c>
      <c r="H10" s="692" t="s">
        <v>102</v>
      </c>
      <c r="I10" s="692" t="s">
        <v>23</v>
      </c>
      <c r="J10" s="44" t="s">
        <v>80</v>
      </c>
      <c r="K10" s="44"/>
      <c r="L10" s="44"/>
      <c r="M10" s="38"/>
      <c r="N10" s="44"/>
      <c r="O10" s="44"/>
      <c r="P10" s="44"/>
    </row>
    <row r="11" spans="1:16" ht="54" customHeight="1" thickBot="1" x14ac:dyDescent="0.3">
      <c r="A11" s="266" t="s">
        <v>1</v>
      </c>
      <c r="B11" s="141" t="s">
        <v>3</v>
      </c>
      <c r="C11" s="693"/>
      <c r="D11" s="698"/>
      <c r="E11" s="699"/>
      <c r="F11" s="700"/>
      <c r="G11" s="701"/>
      <c r="H11" s="702"/>
      <c r="I11" s="702"/>
      <c r="J11" s="44"/>
      <c r="K11" s="44"/>
      <c r="L11" s="44"/>
      <c r="M11" s="44"/>
      <c r="N11" s="44"/>
      <c r="O11" s="44"/>
      <c r="P11" s="44"/>
    </row>
    <row r="12" spans="1:16" ht="28.5" thickBot="1" x14ac:dyDescent="0.3">
      <c r="A12" s="267"/>
      <c r="B12" s="142"/>
      <c r="C12" s="694"/>
      <c r="D12" s="143" t="s">
        <v>4</v>
      </c>
      <c r="E12" s="143" t="s">
        <v>5</v>
      </c>
      <c r="F12" s="143" t="s">
        <v>6</v>
      </c>
      <c r="G12" s="144"/>
      <c r="H12" s="144"/>
      <c r="I12" s="145"/>
      <c r="J12" s="28"/>
      <c r="K12" s="28"/>
      <c r="L12" s="28"/>
      <c r="M12" s="28"/>
      <c r="N12" s="28"/>
      <c r="O12" s="28"/>
      <c r="P12" s="28"/>
    </row>
    <row r="13" spans="1:16" ht="28.5" customHeight="1" thickBot="1" x14ac:dyDescent="0.3">
      <c r="A13" s="268"/>
      <c r="B13" s="22" t="s">
        <v>106</v>
      </c>
      <c r="C13" s="125"/>
      <c r="D13" s="2"/>
      <c r="E13" s="2"/>
      <c r="F13" s="2"/>
      <c r="G13" s="21"/>
      <c r="H13" s="21"/>
      <c r="I13" s="9"/>
      <c r="J13" s="28"/>
      <c r="K13" s="28"/>
      <c r="L13" s="28"/>
      <c r="M13" s="28"/>
      <c r="N13" s="28"/>
      <c r="O13" s="28"/>
      <c r="P13" s="28"/>
    </row>
    <row r="14" spans="1:16" ht="3" hidden="1" customHeight="1" thickBot="1" x14ac:dyDescent="0.3">
      <c r="A14" s="269"/>
      <c r="B14" s="134"/>
      <c r="C14" s="167"/>
      <c r="D14" s="36"/>
      <c r="E14" s="36"/>
      <c r="F14" s="36"/>
      <c r="G14" s="26"/>
      <c r="H14" s="26"/>
      <c r="I14" s="137"/>
      <c r="J14" s="37"/>
      <c r="K14" s="37"/>
      <c r="L14" s="43"/>
      <c r="M14" s="37"/>
      <c r="N14" s="37"/>
      <c r="O14" s="37"/>
      <c r="P14" s="37"/>
    </row>
    <row r="15" spans="1:16" ht="33" customHeight="1" thickBot="1" x14ac:dyDescent="0.3">
      <c r="A15" s="167">
        <v>382</v>
      </c>
      <c r="B15" s="194" t="s">
        <v>252</v>
      </c>
      <c r="C15" s="195">
        <v>80</v>
      </c>
      <c r="D15" s="36">
        <v>32.479999999999997</v>
      </c>
      <c r="E15" s="36">
        <v>13.55</v>
      </c>
      <c r="F15" s="36">
        <v>3.4</v>
      </c>
      <c r="G15" s="26">
        <f>(D15*4)+(E15*9)+(F15*4)</f>
        <v>265.47000000000003</v>
      </c>
      <c r="H15" s="26">
        <v>0</v>
      </c>
      <c r="I15" s="137">
        <v>48.11</v>
      </c>
      <c r="J15" s="37"/>
      <c r="K15" s="37"/>
      <c r="L15" s="37"/>
      <c r="M15" s="37"/>
      <c r="N15" s="37"/>
      <c r="O15" s="37"/>
      <c r="P15" s="37"/>
    </row>
    <row r="16" spans="1:16" ht="34.5" customHeight="1" thickBot="1" x14ac:dyDescent="0.3">
      <c r="A16" s="656"/>
      <c r="B16" s="289" t="s">
        <v>253</v>
      </c>
      <c r="C16" s="197">
        <v>200</v>
      </c>
      <c r="D16" s="24">
        <v>5.38</v>
      </c>
      <c r="E16" s="24">
        <v>8.23</v>
      </c>
      <c r="F16" s="24">
        <v>27.89</v>
      </c>
      <c r="G16" s="26">
        <f>(D16*4)+(E16*9)+(F16*4)</f>
        <v>207.15</v>
      </c>
      <c r="H16" s="26">
        <v>0</v>
      </c>
      <c r="I16" s="148">
        <v>14.68</v>
      </c>
      <c r="J16" s="37"/>
      <c r="K16" s="37"/>
      <c r="L16" s="37"/>
      <c r="M16" s="37"/>
      <c r="N16" s="37"/>
      <c r="O16" s="37"/>
      <c r="P16" s="37"/>
    </row>
    <row r="17" spans="1:17" ht="36" customHeight="1" thickBot="1" x14ac:dyDescent="0.3">
      <c r="A17" s="131" t="s">
        <v>137</v>
      </c>
      <c r="B17" s="196" t="s">
        <v>12</v>
      </c>
      <c r="C17" s="197">
        <v>200</v>
      </c>
      <c r="D17" s="24">
        <v>1.4</v>
      </c>
      <c r="E17" s="24">
        <v>1.6</v>
      </c>
      <c r="F17" s="575">
        <v>16.399999999999999</v>
      </c>
      <c r="G17" s="220">
        <f>(D17*4)+(E17*9)+(F17*4)</f>
        <v>85.6</v>
      </c>
      <c r="H17" s="330">
        <v>0</v>
      </c>
      <c r="I17" s="148">
        <v>1.93</v>
      </c>
      <c r="J17" s="43"/>
      <c r="K17" s="37"/>
      <c r="L17" s="37"/>
      <c r="M17" s="37"/>
      <c r="N17" s="37"/>
      <c r="O17" s="37"/>
      <c r="P17" s="37"/>
    </row>
    <row r="18" spans="1:17" ht="36.75" customHeight="1" thickBot="1" x14ac:dyDescent="0.3">
      <c r="A18" s="269" t="s">
        <v>15</v>
      </c>
      <c r="B18" s="196" t="s">
        <v>91</v>
      </c>
      <c r="C18" s="197">
        <v>36.4</v>
      </c>
      <c r="D18" s="24">
        <v>2.85</v>
      </c>
      <c r="E18" s="24">
        <v>0.37</v>
      </c>
      <c r="F18" s="24">
        <v>17.7</v>
      </c>
      <c r="G18" s="26">
        <f>(D18*4)+(E18*9)+(F18*4)</f>
        <v>85.53</v>
      </c>
      <c r="H18" s="26">
        <v>0</v>
      </c>
      <c r="I18" s="148">
        <v>2.2799999999999998</v>
      </c>
      <c r="J18" s="43">
        <f>I18/C18*1000</f>
        <v>62.637362637362635</v>
      </c>
      <c r="K18" s="28"/>
      <c r="L18" s="28"/>
      <c r="M18" s="28"/>
      <c r="N18" s="28"/>
      <c r="O18" s="28"/>
      <c r="P18" s="28"/>
    </row>
    <row r="19" spans="1:17" ht="9" customHeight="1" x14ac:dyDescent="0.25">
      <c r="A19" s="547"/>
      <c r="B19" s="548"/>
      <c r="C19" s="549"/>
      <c r="D19" s="550"/>
      <c r="E19" s="550"/>
      <c r="F19" s="550"/>
      <c r="G19" s="551"/>
      <c r="H19" s="551"/>
      <c r="I19" s="552"/>
      <c r="J19" s="43" t="e">
        <f>I19/C19*1000</f>
        <v>#DIV/0!</v>
      </c>
      <c r="K19" s="28"/>
      <c r="L19" s="28"/>
      <c r="M19" s="28"/>
      <c r="N19" s="28"/>
      <c r="O19" s="28"/>
      <c r="P19" s="28"/>
    </row>
    <row r="20" spans="1:17" ht="10.5" customHeight="1" thickBot="1" x14ac:dyDescent="0.3">
      <c r="A20" s="302"/>
      <c r="B20" s="571"/>
      <c r="C20" s="572"/>
      <c r="D20" s="332"/>
      <c r="E20" s="332"/>
      <c r="F20" s="332"/>
      <c r="G20" s="177"/>
      <c r="H20" s="177"/>
      <c r="I20" s="334"/>
      <c r="J20" s="43" t="e">
        <f>I20/C20*1000</f>
        <v>#DIV/0!</v>
      </c>
      <c r="K20" s="28"/>
      <c r="L20" s="28"/>
      <c r="M20" s="28"/>
      <c r="N20" s="28"/>
      <c r="O20" s="28"/>
      <c r="P20" s="28"/>
    </row>
    <row r="21" spans="1:17" ht="36.75" customHeight="1" thickTop="1" thickBot="1" x14ac:dyDescent="0.3">
      <c r="A21" s="465"/>
      <c r="B21" s="418" t="s">
        <v>8</v>
      </c>
      <c r="C21" s="417"/>
      <c r="D21" s="419">
        <f t="shared" ref="D21:I21" si="0">SUM(D15:D20)</f>
        <v>42.11</v>
      </c>
      <c r="E21" s="419">
        <f t="shared" si="0"/>
        <v>23.750000000000004</v>
      </c>
      <c r="F21" s="419">
        <f t="shared" si="0"/>
        <v>65.39</v>
      </c>
      <c r="G21" s="419">
        <f t="shared" si="0"/>
        <v>643.75</v>
      </c>
      <c r="H21" s="420">
        <f t="shared" si="0"/>
        <v>0</v>
      </c>
      <c r="I21" s="421">
        <f t="shared" si="0"/>
        <v>67</v>
      </c>
      <c r="J21" s="43" t="e">
        <f>I21/C21*1000</f>
        <v>#DIV/0!</v>
      </c>
      <c r="K21" s="28"/>
      <c r="L21" s="28"/>
      <c r="M21" s="28"/>
      <c r="N21" s="28"/>
      <c r="O21" s="28"/>
      <c r="P21" s="28"/>
    </row>
    <row r="22" spans="1:17" ht="25.5" customHeight="1" thickTop="1" thickBot="1" x14ac:dyDescent="0.3">
      <c r="A22" s="464"/>
      <c r="B22" s="425" t="s">
        <v>107</v>
      </c>
      <c r="C22" s="169"/>
      <c r="D22" s="25"/>
      <c r="E22" s="25"/>
      <c r="F22" s="25"/>
      <c r="G22" s="53"/>
      <c r="H22" s="232"/>
      <c r="I22" s="307"/>
      <c r="J22" s="28"/>
      <c r="K22" s="28"/>
      <c r="L22" s="28"/>
      <c r="M22" s="28"/>
      <c r="N22" s="28"/>
      <c r="O22" s="28"/>
      <c r="P22" s="28"/>
    </row>
    <row r="23" spans="1:17" ht="37.5" customHeight="1" thickBot="1" x14ac:dyDescent="0.3">
      <c r="A23" s="131">
        <v>382</v>
      </c>
      <c r="B23" s="194" t="s">
        <v>252</v>
      </c>
      <c r="C23" s="195">
        <v>100</v>
      </c>
      <c r="D23" s="36">
        <v>32.479999999999997</v>
      </c>
      <c r="E23" s="36">
        <v>13.55</v>
      </c>
      <c r="F23" s="36">
        <v>3.4</v>
      </c>
      <c r="G23" s="26">
        <f>(D23*4)+(E23*9)+(F23*4)</f>
        <v>265.47000000000003</v>
      </c>
      <c r="H23" s="26">
        <v>0</v>
      </c>
      <c r="I23" s="137">
        <v>60.15</v>
      </c>
      <c r="J23" s="28"/>
      <c r="K23" s="28"/>
      <c r="L23" s="28"/>
      <c r="M23" s="28"/>
      <c r="N23" s="28"/>
      <c r="O23" s="28"/>
      <c r="P23" s="28"/>
    </row>
    <row r="24" spans="1:17" ht="40.5" customHeight="1" thickBot="1" x14ac:dyDescent="0.3">
      <c r="A24" s="657"/>
      <c r="B24" s="516" t="s">
        <v>253</v>
      </c>
      <c r="C24" s="195">
        <v>200</v>
      </c>
      <c r="D24" s="36">
        <v>6.5</v>
      </c>
      <c r="E24" s="36">
        <v>9.9</v>
      </c>
      <c r="F24" s="36">
        <v>33.5</v>
      </c>
      <c r="G24" s="26">
        <f>(D24*4)+(E24*9)+(F24*4)</f>
        <v>249.10000000000002</v>
      </c>
      <c r="H24" s="26">
        <v>0</v>
      </c>
      <c r="I24" s="175">
        <v>14.68</v>
      </c>
      <c r="J24" s="28"/>
      <c r="K24" s="28"/>
      <c r="L24" s="28"/>
      <c r="M24" s="28"/>
      <c r="N24" s="28"/>
      <c r="O24" s="28"/>
      <c r="P24" s="28"/>
    </row>
    <row r="25" spans="1:17" ht="33.75" customHeight="1" thickBot="1" x14ac:dyDescent="0.3">
      <c r="A25" s="131" t="s">
        <v>137</v>
      </c>
      <c r="B25" s="196" t="s">
        <v>12</v>
      </c>
      <c r="C25" s="197">
        <v>200</v>
      </c>
      <c r="D25" s="24">
        <v>1.4</v>
      </c>
      <c r="E25" s="24">
        <v>1.6</v>
      </c>
      <c r="F25" s="575">
        <v>16.399999999999999</v>
      </c>
      <c r="G25" s="220">
        <f>(D25*4)+(E25*9)+(F25*4)</f>
        <v>85.6</v>
      </c>
      <c r="H25" s="330">
        <v>0</v>
      </c>
      <c r="I25" s="148">
        <v>1.93</v>
      </c>
      <c r="J25" s="43"/>
      <c r="K25" s="28"/>
      <c r="L25" s="28"/>
      <c r="M25" s="28"/>
      <c r="N25" s="28"/>
      <c r="O25" s="28"/>
      <c r="P25" s="28"/>
    </row>
    <row r="26" spans="1:17" ht="39" customHeight="1" thickBot="1" x14ac:dyDescent="0.3">
      <c r="A26" s="269" t="s">
        <v>15</v>
      </c>
      <c r="B26" s="196" t="s">
        <v>91</v>
      </c>
      <c r="C26" s="197">
        <v>19.8</v>
      </c>
      <c r="D26" s="24">
        <v>2.85</v>
      </c>
      <c r="E26" s="24">
        <v>0.37</v>
      </c>
      <c r="F26" s="24">
        <v>17.7</v>
      </c>
      <c r="G26" s="26">
        <f>(D26*4)+(E26*9)+(F26*4)</f>
        <v>85.53</v>
      </c>
      <c r="H26" s="26">
        <v>0</v>
      </c>
      <c r="I26" s="137">
        <v>1.24</v>
      </c>
      <c r="J26" s="43">
        <f>I26/C26*1000</f>
        <v>62.62626262626263</v>
      </c>
      <c r="K26" s="28"/>
      <c r="L26" s="28"/>
      <c r="M26" s="28"/>
      <c r="N26" s="28"/>
      <c r="O26" s="28"/>
      <c r="P26" s="28"/>
    </row>
    <row r="27" spans="1:17" ht="6.75" customHeight="1" x14ac:dyDescent="0.25">
      <c r="A27" s="547"/>
      <c r="B27" s="548"/>
      <c r="C27" s="549"/>
      <c r="D27" s="550"/>
      <c r="E27" s="550"/>
      <c r="F27" s="550"/>
      <c r="G27" s="551"/>
      <c r="H27" s="551"/>
      <c r="I27" s="552"/>
      <c r="J27" s="43" t="e">
        <f>I27/C27*1000</f>
        <v>#DIV/0!</v>
      </c>
      <c r="K27" s="28"/>
      <c r="L27" s="28"/>
      <c r="M27" s="28"/>
      <c r="N27" s="28"/>
      <c r="O27" s="28"/>
      <c r="P27" s="28"/>
    </row>
    <row r="28" spans="1:17" ht="11.25" customHeight="1" thickBot="1" x14ac:dyDescent="0.3">
      <c r="A28" s="302"/>
      <c r="B28" s="571"/>
      <c r="C28" s="572"/>
      <c r="D28" s="332"/>
      <c r="E28" s="332"/>
      <c r="F28" s="332"/>
      <c r="G28" s="177"/>
      <c r="H28" s="177"/>
      <c r="I28" s="334"/>
      <c r="J28" s="43" t="e">
        <f>I28/C28*1000</f>
        <v>#DIV/0!</v>
      </c>
      <c r="K28" s="28"/>
      <c r="L28" s="28"/>
      <c r="M28" s="28"/>
      <c r="N28" s="28"/>
      <c r="O28" s="28"/>
      <c r="P28" s="28"/>
    </row>
    <row r="29" spans="1:17" ht="30" customHeight="1" thickTop="1" thickBot="1" x14ac:dyDescent="0.3">
      <c r="A29" s="465"/>
      <c r="B29" s="418" t="s">
        <v>8</v>
      </c>
      <c r="C29" s="417"/>
      <c r="D29" s="419">
        <f t="shared" ref="D29:I29" si="1">SUM(D23:D28)</f>
        <v>43.23</v>
      </c>
      <c r="E29" s="419">
        <f t="shared" si="1"/>
        <v>25.420000000000005</v>
      </c>
      <c r="F29" s="419">
        <f t="shared" si="1"/>
        <v>71</v>
      </c>
      <c r="G29" s="419">
        <f t="shared" si="1"/>
        <v>685.7</v>
      </c>
      <c r="H29" s="420">
        <f t="shared" si="1"/>
        <v>0</v>
      </c>
      <c r="I29" s="421">
        <f t="shared" si="1"/>
        <v>78</v>
      </c>
      <c r="J29" s="43"/>
      <c r="K29" s="28"/>
      <c r="L29" s="28"/>
      <c r="M29" s="28"/>
      <c r="N29" s="28"/>
      <c r="O29" s="28"/>
      <c r="P29" s="28"/>
    </row>
    <row r="30" spans="1:17" ht="24.75" customHeight="1" thickTop="1" thickBot="1" x14ac:dyDescent="0.3">
      <c r="A30" s="6"/>
      <c r="B30" s="95" t="s">
        <v>30</v>
      </c>
      <c r="C30" s="119"/>
      <c r="D30" s="6"/>
      <c r="E30" s="6"/>
      <c r="F30" s="6"/>
      <c r="G30" s="219"/>
      <c r="H30" s="219"/>
      <c r="I30" s="151"/>
      <c r="J30" s="28"/>
      <c r="K30" s="28"/>
      <c r="L30" s="28"/>
      <c r="M30" s="28"/>
      <c r="N30" s="28"/>
      <c r="O30" s="28"/>
      <c r="P30" s="28"/>
      <c r="Q30" s="27"/>
    </row>
    <row r="31" spans="1:17" ht="71.25" hidden="1" customHeight="1" thickBot="1" x14ac:dyDescent="0.3">
      <c r="A31" s="269"/>
      <c r="B31" s="194"/>
      <c r="C31" s="195"/>
      <c r="D31" s="36"/>
      <c r="E31" s="36"/>
      <c r="F31" s="36"/>
      <c r="G31" s="26"/>
      <c r="H31" s="26"/>
      <c r="I31" s="137"/>
      <c r="J31" s="37"/>
      <c r="K31" s="37"/>
      <c r="L31" s="37"/>
      <c r="M31" s="37"/>
      <c r="N31" s="37"/>
      <c r="O31" s="37"/>
      <c r="P31" s="37"/>
      <c r="Q31" s="28"/>
    </row>
    <row r="32" spans="1:17" ht="53.25" customHeight="1" thickBot="1" x14ac:dyDescent="0.3">
      <c r="A32" s="191">
        <v>135</v>
      </c>
      <c r="B32" s="194" t="s">
        <v>254</v>
      </c>
      <c r="C32" s="195" t="s">
        <v>255</v>
      </c>
      <c r="D32" s="36">
        <v>7.6</v>
      </c>
      <c r="E32" s="36">
        <v>6.9</v>
      </c>
      <c r="F32" s="36">
        <v>9.1999999999999993</v>
      </c>
      <c r="G32" s="63">
        <f>(D32+F32)*4+E32*9</f>
        <v>129.29999999999998</v>
      </c>
      <c r="H32" s="63">
        <v>0</v>
      </c>
      <c r="I32" s="148">
        <v>18.36</v>
      </c>
      <c r="J32" s="37"/>
      <c r="K32" s="37"/>
      <c r="L32" s="37"/>
      <c r="M32" s="37"/>
      <c r="N32" s="37"/>
      <c r="O32" s="37"/>
      <c r="P32" s="37"/>
      <c r="Q32" s="27"/>
    </row>
    <row r="33" spans="1:16" ht="54" customHeight="1" thickBot="1" x14ac:dyDescent="0.3">
      <c r="A33" s="269">
        <v>499</v>
      </c>
      <c r="B33" s="194" t="s">
        <v>256</v>
      </c>
      <c r="C33" s="195">
        <v>80</v>
      </c>
      <c r="D33" s="36">
        <v>12.08</v>
      </c>
      <c r="E33" s="36">
        <v>12.8</v>
      </c>
      <c r="F33" s="36">
        <v>6</v>
      </c>
      <c r="G33" s="63">
        <f>(D33+F33)*4+E33*9</f>
        <v>187.51999999999998</v>
      </c>
      <c r="H33" s="26">
        <v>0</v>
      </c>
      <c r="I33" s="148">
        <v>45.5</v>
      </c>
      <c r="J33" s="37"/>
      <c r="K33" s="37"/>
      <c r="L33" s="37"/>
      <c r="M33" s="37"/>
      <c r="N33" s="37"/>
      <c r="O33" s="37"/>
      <c r="P33" s="37"/>
    </row>
    <row r="34" spans="1:16" ht="41.25" customHeight="1" thickBot="1" x14ac:dyDescent="0.3">
      <c r="A34" s="191">
        <v>518</v>
      </c>
      <c r="B34" s="194" t="s">
        <v>257</v>
      </c>
      <c r="C34" s="167">
        <v>200</v>
      </c>
      <c r="D34" s="36">
        <v>2.44</v>
      </c>
      <c r="E34" s="36">
        <v>3.5</v>
      </c>
      <c r="F34" s="36">
        <v>18.2</v>
      </c>
      <c r="G34" s="63">
        <f>(D34+F34)*4+E34*9</f>
        <v>114.06</v>
      </c>
      <c r="H34" s="54">
        <v>0</v>
      </c>
      <c r="I34" s="137">
        <v>18.350000000000001</v>
      </c>
      <c r="J34" s="37"/>
      <c r="K34" s="37"/>
      <c r="L34" s="37"/>
      <c r="M34" s="37"/>
      <c r="N34" s="37"/>
      <c r="O34" s="37"/>
      <c r="P34" s="37"/>
    </row>
    <row r="35" spans="1:16" ht="52.5" customHeight="1" thickBot="1" x14ac:dyDescent="0.3">
      <c r="A35" s="197">
        <v>631</v>
      </c>
      <c r="B35" s="196" t="s">
        <v>171</v>
      </c>
      <c r="C35" s="197" t="s">
        <v>92</v>
      </c>
      <c r="D35" s="24">
        <v>0.15</v>
      </c>
      <c r="E35" s="24">
        <v>0</v>
      </c>
      <c r="F35" s="24">
        <v>19.3</v>
      </c>
      <c r="G35" s="63">
        <f>(D35+F35)*4+E35*9</f>
        <v>77.8</v>
      </c>
      <c r="H35" s="63">
        <v>60</v>
      </c>
      <c r="I35" s="148">
        <v>10.41</v>
      </c>
      <c r="J35" s="37"/>
      <c r="K35" s="37"/>
      <c r="L35" s="37"/>
      <c r="M35" s="37"/>
      <c r="N35" s="37"/>
      <c r="O35" s="37"/>
      <c r="P35" s="37"/>
    </row>
    <row r="36" spans="1:16" ht="42" customHeight="1" thickBot="1" x14ac:dyDescent="0.3">
      <c r="A36" s="269" t="s">
        <v>15</v>
      </c>
      <c r="B36" s="196" t="s">
        <v>91</v>
      </c>
      <c r="C36" s="197">
        <v>35.450000000000003</v>
      </c>
      <c r="D36" s="24">
        <v>2.85</v>
      </c>
      <c r="E36" s="24">
        <v>0.37</v>
      </c>
      <c r="F36" s="24">
        <v>17.7</v>
      </c>
      <c r="G36" s="26">
        <f>(D36*4)+(E36*9)+(F36*4)</f>
        <v>85.53</v>
      </c>
      <c r="H36" s="26">
        <v>0</v>
      </c>
      <c r="I36" s="137">
        <v>2.2200000000000002</v>
      </c>
      <c r="J36" s="43">
        <f>I36/C36*1000</f>
        <v>62.623413258110006</v>
      </c>
      <c r="K36" s="37"/>
      <c r="L36" s="37"/>
      <c r="M36" s="37"/>
      <c r="N36" s="37"/>
      <c r="O36" s="37"/>
      <c r="P36" s="37"/>
    </row>
    <row r="37" spans="1:16" ht="33" customHeight="1" thickBot="1" x14ac:dyDescent="0.3">
      <c r="A37" s="269" t="s">
        <v>15</v>
      </c>
      <c r="B37" s="196" t="s">
        <v>258</v>
      </c>
      <c r="C37" s="197">
        <v>18.55</v>
      </c>
      <c r="D37" s="24">
        <v>2.85</v>
      </c>
      <c r="E37" s="24">
        <v>0.37</v>
      </c>
      <c r="F37" s="24">
        <v>17.7</v>
      </c>
      <c r="G37" s="26">
        <f>(D37*4)+(E37*9)+(F37*4)</f>
        <v>85.53</v>
      </c>
      <c r="H37" s="26">
        <v>0</v>
      </c>
      <c r="I37" s="148">
        <v>1.1599999999999999</v>
      </c>
      <c r="J37" s="43">
        <f>I37/C37*1000</f>
        <v>62.533692722371953</v>
      </c>
      <c r="K37" s="37"/>
      <c r="L37" s="37"/>
      <c r="M37" s="37"/>
      <c r="N37" s="37"/>
      <c r="O37" s="37"/>
      <c r="P37" s="37"/>
    </row>
    <row r="38" spans="1:16" ht="36" customHeight="1" thickBot="1" x14ac:dyDescent="0.3">
      <c r="A38" s="658"/>
      <c r="B38" s="196"/>
      <c r="C38" s="197"/>
      <c r="D38" s="24"/>
      <c r="E38" s="24"/>
      <c r="F38" s="24"/>
      <c r="G38" s="63"/>
      <c r="H38" s="26"/>
      <c r="I38" s="137"/>
      <c r="J38" s="43" t="e">
        <f>I38/C38*1000</f>
        <v>#DIV/0!</v>
      </c>
      <c r="K38" s="37"/>
      <c r="L38" s="37"/>
      <c r="M38" s="37"/>
      <c r="N38" s="37"/>
      <c r="O38" s="37"/>
      <c r="P38" s="37"/>
    </row>
    <row r="39" spans="1:16" ht="33" customHeight="1" thickTop="1" thickBot="1" x14ac:dyDescent="0.3">
      <c r="A39" s="458"/>
      <c r="B39" s="418" t="s">
        <v>8</v>
      </c>
      <c r="C39" s="417"/>
      <c r="D39" s="419">
        <f t="shared" ref="D39:I39" si="2">SUM(D31:D38)</f>
        <v>27.970000000000002</v>
      </c>
      <c r="E39" s="419">
        <f t="shared" si="2"/>
        <v>23.940000000000005</v>
      </c>
      <c r="F39" s="419">
        <f t="shared" si="2"/>
        <v>88.100000000000009</v>
      </c>
      <c r="G39" s="419">
        <f t="shared" si="2"/>
        <v>679.7399999999999</v>
      </c>
      <c r="H39" s="420">
        <f t="shared" si="2"/>
        <v>60</v>
      </c>
      <c r="I39" s="421">
        <f t="shared" si="2"/>
        <v>96</v>
      </c>
      <c r="J39" s="37"/>
      <c r="K39" s="37"/>
      <c r="L39" s="37"/>
      <c r="M39" s="37"/>
      <c r="N39" s="37"/>
      <c r="O39" s="37"/>
      <c r="P39" s="37"/>
    </row>
    <row r="40" spans="1:16" ht="33.75" hidden="1" customHeight="1" thickBot="1" x14ac:dyDescent="0.3">
      <c r="A40" s="272"/>
      <c r="B40" s="12" t="s">
        <v>10</v>
      </c>
      <c r="C40" s="143"/>
      <c r="D40" s="8" t="e">
        <f>#REF!+D39</f>
        <v>#REF!</v>
      </c>
      <c r="E40" s="8" t="e">
        <f>#REF!+E39</f>
        <v>#REF!</v>
      </c>
      <c r="F40" s="8" t="e">
        <f>#REF!+F39</f>
        <v>#REF!</v>
      </c>
      <c r="G40" s="39" t="e">
        <f>#REF!+G39</f>
        <v>#REF!</v>
      </c>
      <c r="H40" s="115"/>
      <c r="I40" s="156"/>
      <c r="J40" s="28"/>
      <c r="K40" s="37"/>
      <c r="L40" s="37"/>
      <c r="M40" s="37"/>
      <c r="N40" s="37"/>
      <c r="O40" s="28"/>
      <c r="P40" s="28"/>
    </row>
    <row r="41" spans="1:16" ht="22.5" customHeight="1" thickTop="1" thickBot="1" x14ac:dyDescent="0.3">
      <c r="A41" s="270"/>
      <c r="B41" s="96" t="s">
        <v>31</v>
      </c>
      <c r="C41" s="130"/>
      <c r="D41" s="4"/>
      <c r="E41" s="4"/>
      <c r="F41" s="4"/>
      <c r="G41" s="42"/>
      <c r="H41" s="42"/>
      <c r="I41" s="155"/>
      <c r="J41" s="28"/>
      <c r="K41" s="37"/>
      <c r="L41" s="37"/>
      <c r="M41" s="37"/>
      <c r="N41" s="37"/>
      <c r="O41" s="28"/>
      <c r="P41" s="28"/>
    </row>
    <row r="42" spans="1:16" ht="0.75" customHeight="1" thickBot="1" x14ac:dyDescent="0.3">
      <c r="A42" s="269"/>
      <c r="B42" s="194"/>
      <c r="C42" s="195"/>
      <c r="D42" s="36"/>
      <c r="E42" s="36"/>
      <c r="F42" s="36"/>
      <c r="G42" s="26"/>
      <c r="H42" s="26"/>
      <c r="I42" s="137"/>
      <c r="J42" s="37"/>
      <c r="K42" s="37"/>
      <c r="L42" s="37"/>
      <c r="M42" s="37"/>
      <c r="N42" s="37"/>
      <c r="O42" s="37"/>
      <c r="P42" s="37"/>
    </row>
    <row r="43" spans="1:16" ht="51" customHeight="1" thickBot="1" x14ac:dyDescent="0.3">
      <c r="A43" s="191">
        <v>135</v>
      </c>
      <c r="B43" s="194" t="s">
        <v>254</v>
      </c>
      <c r="C43" s="195" t="s">
        <v>259</v>
      </c>
      <c r="D43" s="36">
        <v>8.4</v>
      </c>
      <c r="E43" s="36">
        <v>13.5</v>
      </c>
      <c r="F43" s="36">
        <v>28.6</v>
      </c>
      <c r="G43" s="63">
        <f>(D43+F43)*4+E43*9</f>
        <v>269.5</v>
      </c>
      <c r="H43" s="63">
        <v>0</v>
      </c>
      <c r="I43" s="148">
        <v>26.32</v>
      </c>
      <c r="J43" s="37"/>
      <c r="K43" s="37"/>
      <c r="L43" s="37"/>
      <c r="M43" s="37"/>
      <c r="N43" s="37"/>
      <c r="O43" s="37"/>
      <c r="P43" s="37"/>
    </row>
    <row r="44" spans="1:16" ht="55.5" customHeight="1" thickBot="1" x14ac:dyDescent="0.3">
      <c r="A44" s="269">
        <v>499</v>
      </c>
      <c r="B44" s="194" t="s">
        <v>256</v>
      </c>
      <c r="C44" s="195">
        <v>100</v>
      </c>
      <c r="D44" s="36">
        <v>15.1</v>
      </c>
      <c r="E44" s="36">
        <v>16</v>
      </c>
      <c r="F44" s="36">
        <v>7.5</v>
      </c>
      <c r="G44" s="63">
        <f>(D44+F44)*4+E44*9</f>
        <v>234.4</v>
      </c>
      <c r="H44" s="26">
        <v>0</v>
      </c>
      <c r="I44" s="148">
        <v>56.87</v>
      </c>
      <c r="J44" s="37"/>
      <c r="K44" s="37"/>
      <c r="L44" s="37"/>
      <c r="M44" s="37"/>
      <c r="N44" s="37"/>
      <c r="O44" s="37"/>
      <c r="P44" s="37"/>
    </row>
    <row r="45" spans="1:16" ht="54" customHeight="1" thickBot="1" x14ac:dyDescent="0.3">
      <c r="A45" s="191">
        <v>518</v>
      </c>
      <c r="B45" s="194" t="s">
        <v>257</v>
      </c>
      <c r="C45" s="167">
        <v>200</v>
      </c>
      <c r="D45" s="36">
        <v>2.44</v>
      </c>
      <c r="E45" s="36">
        <v>3.5</v>
      </c>
      <c r="F45" s="36">
        <v>18.2</v>
      </c>
      <c r="G45" s="63">
        <f>(D45+F45)*4+E45*9</f>
        <v>114.06</v>
      </c>
      <c r="H45" s="54">
        <v>0</v>
      </c>
      <c r="I45" s="137">
        <v>18.350000000000001</v>
      </c>
      <c r="J45" s="37"/>
      <c r="K45" s="37"/>
      <c r="L45" s="37"/>
      <c r="M45" s="37"/>
      <c r="N45" s="37"/>
      <c r="O45" s="37"/>
      <c r="P45" s="37"/>
    </row>
    <row r="46" spans="1:16" ht="50.25" customHeight="1" thickBot="1" x14ac:dyDescent="0.3">
      <c r="A46" s="197">
        <v>631</v>
      </c>
      <c r="B46" s="196" t="s">
        <v>171</v>
      </c>
      <c r="C46" s="197" t="s">
        <v>93</v>
      </c>
      <c r="D46" s="24">
        <v>0.15</v>
      </c>
      <c r="E46" s="24">
        <v>0</v>
      </c>
      <c r="F46" s="24">
        <v>19.3</v>
      </c>
      <c r="G46" s="63">
        <f>(D46+F46)*4+E46*9</f>
        <v>77.8</v>
      </c>
      <c r="H46" s="63">
        <v>70</v>
      </c>
      <c r="I46" s="148">
        <v>10.5</v>
      </c>
      <c r="J46" s="37"/>
      <c r="K46" s="37"/>
      <c r="L46" s="37"/>
      <c r="M46" s="37"/>
      <c r="N46" s="37"/>
      <c r="O46" s="37"/>
      <c r="P46" s="37"/>
    </row>
    <row r="47" spans="1:16" ht="39.75" customHeight="1" thickBot="1" x14ac:dyDescent="0.3">
      <c r="A47" s="269" t="s">
        <v>15</v>
      </c>
      <c r="B47" s="196" t="s">
        <v>91</v>
      </c>
      <c r="C47" s="197">
        <v>28.75</v>
      </c>
      <c r="D47" s="24">
        <v>2.85</v>
      </c>
      <c r="E47" s="24">
        <v>0.37</v>
      </c>
      <c r="F47" s="24">
        <v>17.7</v>
      </c>
      <c r="G47" s="26">
        <f>(D47*4)+(E47*9)+(F47*4)</f>
        <v>85.53</v>
      </c>
      <c r="H47" s="26">
        <v>0</v>
      </c>
      <c r="I47" s="137">
        <v>1.8</v>
      </c>
      <c r="J47" s="43">
        <f>I47/C47*1000</f>
        <v>62.608695652173921</v>
      </c>
      <c r="K47" s="37"/>
      <c r="L47" s="37"/>
      <c r="M47" s="37"/>
      <c r="N47" s="37"/>
      <c r="O47" s="37"/>
      <c r="P47" s="37"/>
    </row>
    <row r="48" spans="1:16" ht="45" customHeight="1" thickBot="1" x14ac:dyDescent="0.3">
      <c r="A48" s="269" t="s">
        <v>15</v>
      </c>
      <c r="B48" s="196" t="s">
        <v>258</v>
      </c>
      <c r="C48" s="197">
        <v>18.55</v>
      </c>
      <c r="D48" s="24">
        <v>2.85</v>
      </c>
      <c r="E48" s="24">
        <v>0.37</v>
      </c>
      <c r="F48" s="24">
        <v>17.7</v>
      </c>
      <c r="G48" s="26">
        <f>(D48*4)+(E48*9)+(F48*4)</f>
        <v>85.53</v>
      </c>
      <c r="H48" s="26">
        <v>0</v>
      </c>
      <c r="I48" s="148">
        <v>1.1599999999999999</v>
      </c>
      <c r="J48" s="43">
        <f>I48/C48*1000</f>
        <v>62.533692722371953</v>
      </c>
      <c r="K48" s="37"/>
      <c r="L48" s="37"/>
      <c r="M48" s="37"/>
      <c r="N48" s="37"/>
      <c r="O48" s="37"/>
      <c r="P48" s="37"/>
    </row>
    <row r="49" spans="1:16" ht="35.25" customHeight="1" thickBot="1" x14ac:dyDescent="0.3">
      <c r="A49" s="131"/>
      <c r="B49" s="196"/>
      <c r="C49" s="197"/>
      <c r="D49" s="24"/>
      <c r="E49" s="24"/>
      <c r="F49" s="24"/>
      <c r="G49" s="63"/>
      <c r="H49" s="26"/>
      <c r="I49" s="137"/>
      <c r="J49" s="43"/>
      <c r="K49" s="37"/>
      <c r="L49" s="37"/>
      <c r="M49" s="37"/>
      <c r="N49" s="37"/>
      <c r="O49" s="37"/>
      <c r="P49" s="37"/>
    </row>
    <row r="50" spans="1:16" ht="30.75" customHeight="1" thickTop="1" thickBot="1" x14ac:dyDescent="0.3">
      <c r="A50" s="458"/>
      <c r="B50" s="459" t="s">
        <v>8</v>
      </c>
      <c r="C50" s="417"/>
      <c r="D50" s="419">
        <f>SUM(D42:D49)</f>
        <v>31.790000000000003</v>
      </c>
      <c r="E50" s="419">
        <f>SUM(E42:E49)</f>
        <v>33.739999999999995</v>
      </c>
      <c r="F50" s="419">
        <f>SUM(F42:F49)</f>
        <v>109</v>
      </c>
      <c r="G50" s="419">
        <f>SUM(G42:G49)</f>
        <v>866.81999999999994</v>
      </c>
      <c r="H50" s="420">
        <f>SUM(H42:H49)</f>
        <v>70</v>
      </c>
      <c r="I50" s="421">
        <f>SUM(I41:I49)</f>
        <v>114.99999999999999</v>
      </c>
      <c r="J50" s="28"/>
      <c r="K50" s="37"/>
      <c r="L50" s="37"/>
      <c r="M50" s="37"/>
      <c r="N50" s="28"/>
      <c r="O50" s="37"/>
      <c r="P50" s="28"/>
    </row>
    <row r="51" spans="1:16" ht="24.95" customHeight="1" thickTop="1" thickBot="1" x14ac:dyDescent="0.3">
      <c r="A51" s="272"/>
      <c r="B51" s="11"/>
      <c r="C51" s="169"/>
      <c r="D51" s="8"/>
      <c r="E51" s="8"/>
      <c r="F51" s="8"/>
      <c r="G51" s="251"/>
      <c r="H51" s="251"/>
      <c r="I51" s="151"/>
      <c r="J51" s="28"/>
      <c r="K51" s="37"/>
      <c r="L51" s="37"/>
      <c r="M51" s="37"/>
      <c r="N51" s="28"/>
      <c r="O51" s="37"/>
      <c r="P51" s="28"/>
    </row>
    <row r="52" spans="1:16" ht="33" customHeight="1" thickBot="1" x14ac:dyDescent="0.3">
      <c r="A52" s="272"/>
      <c r="B52" s="59" t="s">
        <v>152</v>
      </c>
      <c r="C52" s="169"/>
      <c r="D52" s="25"/>
      <c r="E52" s="25"/>
      <c r="F52" s="25"/>
      <c r="G52" s="51"/>
      <c r="H52" s="51"/>
      <c r="I52" s="152"/>
      <c r="J52" s="37"/>
      <c r="K52" s="37"/>
      <c r="L52" s="37"/>
      <c r="M52" s="37"/>
      <c r="N52" s="37"/>
      <c r="O52" s="37"/>
      <c r="P52" s="37"/>
    </row>
    <row r="53" spans="1:16" ht="35.25" hidden="1" customHeight="1" thickBot="1" x14ac:dyDescent="0.3">
      <c r="A53" s="269"/>
      <c r="B53" s="134"/>
      <c r="C53" s="167"/>
      <c r="D53" s="36"/>
      <c r="E53" s="36"/>
      <c r="F53" s="36"/>
      <c r="G53" s="26"/>
      <c r="H53" s="26"/>
      <c r="I53" s="137"/>
      <c r="J53" s="28"/>
      <c r="K53" s="28"/>
      <c r="L53" s="28"/>
      <c r="M53" s="28"/>
      <c r="N53" s="28"/>
      <c r="O53" s="28"/>
      <c r="P53" s="28"/>
    </row>
    <row r="54" spans="1:16" ht="45" customHeight="1" thickBot="1" x14ac:dyDescent="0.3">
      <c r="A54" s="269">
        <v>499</v>
      </c>
      <c r="B54" s="194" t="s">
        <v>256</v>
      </c>
      <c r="C54" s="195">
        <v>90</v>
      </c>
      <c r="D54" s="36">
        <v>15.1</v>
      </c>
      <c r="E54" s="36">
        <v>16</v>
      </c>
      <c r="F54" s="36">
        <v>7.5</v>
      </c>
      <c r="G54" s="63">
        <f>(D54+F54)*4+E54*9</f>
        <v>234.4</v>
      </c>
      <c r="H54" s="26">
        <v>0</v>
      </c>
      <c r="I54" s="148">
        <v>51.18</v>
      </c>
    </row>
    <row r="55" spans="1:16" ht="39.75" customHeight="1" thickBot="1" x14ac:dyDescent="0.35">
      <c r="A55" s="191">
        <v>518</v>
      </c>
      <c r="B55" s="194" t="s">
        <v>257</v>
      </c>
      <c r="C55" s="167">
        <v>150</v>
      </c>
      <c r="D55" s="36">
        <v>2.44</v>
      </c>
      <c r="E55" s="36">
        <v>3.5</v>
      </c>
      <c r="F55" s="36">
        <v>18.2</v>
      </c>
      <c r="G55" s="63">
        <f>(D55+F55)*4+E55*9</f>
        <v>114.06</v>
      </c>
      <c r="H55" s="54">
        <v>0</v>
      </c>
      <c r="I55" s="137">
        <v>13.81</v>
      </c>
      <c r="J55" s="30"/>
      <c r="K55" s="29"/>
      <c r="L55" s="31"/>
      <c r="M55" s="31"/>
      <c r="N55" s="31"/>
      <c r="O55" s="31"/>
      <c r="P55" s="31"/>
    </row>
    <row r="56" spans="1:16" ht="39.75" customHeight="1" thickBot="1" x14ac:dyDescent="0.35">
      <c r="A56" s="197">
        <v>631</v>
      </c>
      <c r="B56" s="196" t="s">
        <v>171</v>
      </c>
      <c r="C56" s="197" t="s">
        <v>93</v>
      </c>
      <c r="D56" s="24">
        <v>0.15</v>
      </c>
      <c r="E56" s="24">
        <v>0</v>
      </c>
      <c r="F56" s="24">
        <v>19.3</v>
      </c>
      <c r="G56" s="63">
        <f>(D56+F56)*4+E56*9</f>
        <v>77.8</v>
      </c>
      <c r="H56" s="63">
        <v>70</v>
      </c>
      <c r="I56" s="148">
        <v>10.5</v>
      </c>
      <c r="J56" s="30"/>
      <c r="K56" s="29"/>
      <c r="L56" s="31"/>
      <c r="M56" s="31"/>
      <c r="N56" s="31"/>
      <c r="O56" s="31"/>
      <c r="P56" s="31"/>
    </row>
    <row r="57" spans="1:16" ht="33.75" customHeight="1" thickBot="1" x14ac:dyDescent="0.35">
      <c r="A57" s="269" t="s">
        <v>15</v>
      </c>
      <c r="B57" s="196" t="s">
        <v>91</v>
      </c>
      <c r="C57" s="197">
        <v>40.1</v>
      </c>
      <c r="D57" s="24">
        <v>2.85</v>
      </c>
      <c r="E57" s="24">
        <v>0.37</v>
      </c>
      <c r="F57" s="24">
        <v>17.7</v>
      </c>
      <c r="G57" s="26">
        <f>(D57*4)+(E57*9)+(F57*4)</f>
        <v>85.53</v>
      </c>
      <c r="H57" s="26">
        <v>0</v>
      </c>
      <c r="I57" s="148">
        <v>2.5099999999999998</v>
      </c>
      <c r="J57" s="43">
        <f>I57/C57*1000</f>
        <v>62.593516209476299</v>
      </c>
      <c r="K57" s="29"/>
      <c r="L57" s="31"/>
      <c r="M57" s="31"/>
      <c r="N57" s="31"/>
      <c r="O57" s="31"/>
      <c r="P57" s="31"/>
    </row>
    <row r="58" spans="1:16" ht="32.25" customHeight="1" thickTop="1" thickBot="1" x14ac:dyDescent="0.35">
      <c r="A58" s="419"/>
      <c r="B58" s="418" t="s">
        <v>8</v>
      </c>
      <c r="C58" s="417"/>
      <c r="D58" s="419">
        <f>SUM(D53:D57)</f>
        <v>20.54</v>
      </c>
      <c r="E58" s="419">
        <f>SUM(E53:E57)</f>
        <v>19.87</v>
      </c>
      <c r="F58" s="419">
        <f>SUM(F53:F57)</f>
        <v>62.7</v>
      </c>
      <c r="G58" s="419">
        <f>SUM(G53:G57)</f>
        <v>511.79000000000008</v>
      </c>
      <c r="H58" s="420"/>
      <c r="I58" s="436">
        <f>SUM(I53:I57)</f>
        <v>78</v>
      </c>
      <c r="J58" s="29"/>
      <c r="K58" s="29"/>
      <c r="L58" s="31"/>
      <c r="M58" s="31"/>
      <c r="N58" s="31"/>
      <c r="O58" s="31"/>
      <c r="P58" s="31"/>
    </row>
    <row r="59" spans="1:16" ht="18" customHeight="1" thickTop="1" x14ac:dyDescent="0.25">
      <c r="A59" s="422"/>
      <c r="B59" s="659"/>
      <c r="C59" s="422"/>
      <c r="D59" s="422"/>
      <c r="E59" s="422"/>
      <c r="F59" s="422"/>
      <c r="G59" s="422"/>
      <c r="H59" s="422"/>
      <c r="I59" s="422"/>
    </row>
    <row r="60" spans="1:16" ht="33.75" hidden="1" customHeight="1" thickBot="1" x14ac:dyDescent="0.3">
      <c r="A60" s="660"/>
      <c r="B60" s="194"/>
      <c r="C60" s="195"/>
      <c r="D60" s="36"/>
      <c r="E60" s="36"/>
      <c r="F60" s="36"/>
      <c r="G60" s="26"/>
      <c r="H60" s="26"/>
      <c r="I60" s="137"/>
    </row>
    <row r="61" spans="1:16" ht="33.75" hidden="1" customHeight="1" thickBot="1" x14ac:dyDescent="0.3">
      <c r="A61" s="269"/>
      <c r="B61" s="194"/>
      <c r="C61" s="195"/>
      <c r="D61" s="36"/>
      <c r="E61" s="36"/>
      <c r="F61" s="36"/>
      <c r="G61" s="26"/>
      <c r="H61" s="26"/>
      <c r="I61" s="148"/>
    </row>
    <row r="62" spans="1:16" ht="33.75" hidden="1" customHeight="1" thickBot="1" x14ac:dyDescent="0.3">
      <c r="A62" s="146"/>
      <c r="B62" s="196"/>
      <c r="C62" s="197"/>
      <c r="D62" s="24"/>
      <c r="E62" s="24"/>
      <c r="F62" s="24"/>
      <c r="G62" s="26"/>
      <c r="H62" s="26"/>
      <c r="I62" s="148"/>
    </row>
    <row r="63" spans="1:16" ht="33.75" hidden="1" customHeight="1" thickBot="1" x14ac:dyDescent="0.3">
      <c r="A63" s="269"/>
      <c r="B63" s="196"/>
      <c r="C63" s="197"/>
      <c r="D63" s="24"/>
      <c r="E63" s="24"/>
      <c r="F63" s="24"/>
      <c r="G63" s="26"/>
      <c r="H63" s="26"/>
      <c r="I63" s="137"/>
    </row>
    <row r="64" spans="1:16" ht="22.5" hidden="1" customHeight="1" x14ac:dyDescent="0.25">
      <c r="A64" s="416"/>
      <c r="B64" s="416"/>
      <c r="C64" s="416"/>
      <c r="D64" s="416"/>
      <c r="E64" s="416"/>
      <c r="F64" s="416"/>
      <c r="G64" s="416"/>
      <c r="H64" s="416"/>
      <c r="I64" s="416"/>
    </row>
    <row r="65" spans="1:9" ht="35.25" hidden="1" customHeight="1" thickTop="1" thickBot="1" x14ac:dyDescent="0.3">
      <c r="A65" s="419"/>
      <c r="B65" s="418" t="s">
        <v>8</v>
      </c>
      <c r="C65" s="417"/>
      <c r="D65" s="419">
        <f>SUM(D60:D64)</f>
        <v>0</v>
      </c>
      <c r="E65" s="419">
        <f>SUM(E60:E64)</f>
        <v>0</v>
      </c>
      <c r="F65" s="419">
        <f>SUM(F60:F64)</f>
        <v>0</v>
      </c>
      <c r="G65" s="419">
        <f>SUM(G60:G64)</f>
        <v>0</v>
      </c>
      <c r="H65" s="420"/>
      <c r="I65" s="436">
        <f>SUM(I60:I64)</f>
        <v>0</v>
      </c>
    </row>
    <row r="66" spans="1:9" ht="20.25" x14ac:dyDescent="0.3">
      <c r="B66" s="32" t="s">
        <v>74</v>
      </c>
      <c r="C66" s="32"/>
      <c r="D66" s="32"/>
      <c r="E66" s="86"/>
      <c r="F66" s="85"/>
      <c r="G66" s="85"/>
      <c r="H66" s="85"/>
    </row>
    <row r="67" spans="1:9" ht="20.25" x14ac:dyDescent="0.3">
      <c r="B67" s="673"/>
      <c r="C67" s="673"/>
      <c r="D67" s="673"/>
      <c r="E67" s="86"/>
      <c r="F67" s="85"/>
      <c r="G67" s="85"/>
      <c r="H67" s="85"/>
    </row>
    <row r="68" spans="1:9" ht="20.25" x14ac:dyDescent="0.3">
      <c r="B68" s="673" t="s">
        <v>73</v>
      </c>
      <c r="C68" s="673"/>
      <c r="D68" s="673"/>
      <c r="E68" s="85"/>
      <c r="F68" s="85"/>
      <c r="G68" s="85"/>
      <c r="H68" s="85"/>
    </row>
    <row r="69" spans="1:9" ht="20.25" x14ac:dyDescent="0.3">
      <c r="B69" s="85"/>
      <c r="C69" s="85"/>
      <c r="D69" s="85"/>
      <c r="E69" s="85"/>
      <c r="F69" s="85"/>
      <c r="G69" s="85"/>
      <c r="H69" s="85"/>
    </row>
    <row r="70" spans="1:9" ht="20.25" x14ac:dyDescent="0.3">
      <c r="B70" s="32" t="s">
        <v>72</v>
      </c>
      <c r="C70" s="32"/>
      <c r="D70" s="32"/>
    </row>
  </sheetData>
  <mergeCells count="12">
    <mergeCell ref="H10:H11"/>
    <mergeCell ref="I10:I11"/>
    <mergeCell ref="B67:D67"/>
    <mergeCell ref="B68:D68"/>
    <mergeCell ref="B5:F5"/>
    <mergeCell ref="B6:F6"/>
    <mergeCell ref="F7:I7"/>
    <mergeCell ref="D8:I8"/>
    <mergeCell ref="D9:E9"/>
    <mergeCell ref="C10:C12"/>
    <mergeCell ref="D10:F11"/>
    <mergeCell ref="G10:G11"/>
  </mergeCells>
  <printOptions horizontalCentered="1"/>
  <pageMargins left="0.19685039370078741" right="0.39370078740157483" top="0.19685039370078741" bottom="0.98425196850393704" header="0.70866141732283472" footer="0.51181102362204722"/>
  <pageSetup paperSize="9" scale="40" orientation="portrait" r:id="rId1"/>
  <headerFooter alignWithMargins="0"/>
  <colBreaks count="1" manualBreakCount="1">
    <brk id="10" max="53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71"/>
  <sheetViews>
    <sheetView tabSelected="1" topLeftCell="A4" zoomScale="60" zoomScaleNormal="60" zoomScaleSheetLayoutView="75" workbookViewId="0">
      <selection activeCell="B15" sqref="B15"/>
    </sheetView>
  </sheetViews>
  <sheetFormatPr defaultRowHeight="18" x14ac:dyDescent="0.25"/>
  <cols>
    <col min="1" max="1" width="10.58203125" style="1" customWidth="1"/>
    <col min="2" max="2" width="59.58203125" style="1" customWidth="1"/>
    <col min="3" max="3" width="15.08203125" style="1" customWidth="1"/>
    <col min="4" max="4" width="8" style="1" customWidth="1"/>
    <col min="5" max="5" width="8.6640625" style="1"/>
    <col min="6" max="6" width="7.6640625" style="1" customWidth="1"/>
    <col min="7" max="7" width="8.83203125" style="1" customWidth="1"/>
    <col min="8" max="8" width="7" style="1" customWidth="1"/>
    <col min="9" max="9" width="13.33203125" style="1" customWidth="1"/>
    <col min="10" max="10" width="8.66406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714"/>
      <c r="J4" s="714"/>
    </row>
    <row r="5" spans="1:16" ht="24.75" customHeight="1" x14ac:dyDescent="0.35">
      <c r="B5" s="690" t="s">
        <v>123</v>
      </c>
      <c r="C5" s="690"/>
      <c r="D5" s="690"/>
      <c r="E5" s="690"/>
      <c r="F5" s="690"/>
      <c r="I5" s="45"/>
    </row>
    <row r="6" spans="1:16" ht="25.5" hidden="1" x14ac:dyDescent="0.35">
      <c r="B6" s="690"/>
      <c r="C6" s="690"/>
      <c r="D6" s="690"/>
      <c r="E6" s="690"/>
      <c r="F6" s="690"/>
    </row>
    <row r="7" spans="1:16" ht="24.95" customHeight="1" x14ac:dyDescent="0.4">
      <c r="B7" s="89"/>
      <c r="C7" s="89"/>
      <c r="D7" s="89"/>
      <c r="E7" s="89"/>
      <c r="F7" s="675" t="s">
        <v>300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90"/>
      <c r="C8" s="90"/>
      <c r="D8" s="715" t="s">
        <v>17</v>
      </c>
      <c r="E8" s="715"/>
      <c r="F8" s="715"/>
      <c r="G8" s="715"/>
      <c r="H8" s="715"/>
      <c r="I8" s="715"/>
    </row>
    <row r="9" spans="1:16" ht="18.75" customHeight="1" thickBot="1" x14ac:dyDescent="0.35">
      <c r="A9" s="35"/>
      <c r="B9" s="91"/>
      <c r="C9" s="91"/>
      <c r="D9" s="716">
        <v>7</v>
      </c>
      <c r="E9" s="716"/>
      <c r="F9" s="89"/>
      <c r="G9" s="89"/>
      <c r="H9" s="89"/>
      <c r="I9" s="89"/>
    </row>
    <row r="10" spans="1:16" ht="37.5" customHeight="1" x14ac:dyDescent="0.25">
      <c r="A10" s="273" t="s">
        <v>0</v>
      </c>
      <c r="B10" s="98" t="s">
        <v>2</v>
      </c>
      <c r="C10" s="703" t="s">
        <v>18</v>
      </c>
      <c r="D10" s="706" t="s">
        <v>19</v>
      </c>
      <c r="E10" s="707"/>
      <c r="F10" s="708"/>
      <c r="G10" s="706" t="s">
        <v>21</v>
      </c>
      <c r="H10" s="703" t="s">
        <v>102</v>
      </c>
      <c r="I10" s="703" t="s">
        <v>23</v>
      </c>
      <c r="J10" s="44" t="s">
        <v>80</v>
      </c>
      <c r="K10" s="44"/>
      <c r="L10" s="44"/>
      <c r="M10" s="38"/>
      <c r="N10" s="44"/>
      <c r="O10" s="44"/>
      <c r="P10" s="44"/>
    </row>
    <row r="11" spans="1:16" ht="45.75" customHeight="1" thickBot="1" x14ac:dyDescent="0.3">
      <c r="A11" s="274" t="s">
        <v>1</v>
      </c>
      <c r="B11" s="100" t="s">
        <v>3</v>
      </c>
      <c r="C11" s="704"/>
      <c r="D11" s="709"/>
      <c r="E11" s="710"/>
      <c r="F11" s="711"/>
      <c r="G11" s="712"/>
      <c r="H11" s="713"/>
      <c r="I11" s="713"/>
      <c r="J11" s="44"/>
      <c r="K11" s="44"/>
      <c r="L11" s="44"/>
      <c r="M11" s="44"/>
      <c r="N11" s="44"/>
      <c r="O11" s="44"/>
      <c r="P11" s="44"/>
    </row>
    <row r="12" spans="1:16" ht="30" customHeight="1" thickBot="1" x14ac:dyDescent="0.3">
      <c r="A12" s="275"/>
      <c r="B12" s="101"/>
      <c r="C12" s="705"/>
      <c r="D12" s="68" t="s">
        <v>4</v>
      </c>
      <c r="E12" s="68" t="s">
        <v>5</v>
      </c>
      <c r="F12" s="68" t="s">
        <v>6</v>
      </c>
      <c r="G12" s="94"/>
      <c r="H12" s="94"/>
      <c r="I12" s="66"/>
      <c r="J12" s="28"/>
      <c r="K12" s="28"/>
      <c r="L12" s="28"/>
      <c r="M12" s="28"/>
      <c r="N12" s="28"/>
      <c r="O12" s="28"/>
      <c r="P12" s="28"/>
    </row>
    <row r="13" spans="1:16" ht="25.5" customHeight="1" thickBot="1" x14ac:dyDescent="0.3">
      <c r="A13" s="273"/>
      <c r="B13" s="102" t="s">
        <v>106</v>
      </c>
      <c r="C13" s="36"/>
      <c r="D13" s="36"/>
      <c r="E13" s="36"/>
      <c r="F13" s="36"/>
      <c r="G13" s="103"/>
      <c r="H13" s="103"/>
      <c r="I13" s="24"/>
      <c r="J13" s="28"/>
      <c r="K13" s="28"/>
      <c r="L13" s="28"/>
      <c r="M13" s="28"/>
      <c r="N13" s="28"/>
      <c r="O13" s="28"/>
      <c r="P13" s="28"/>
    </row>
    <row r="14" spans="1:16" ht="39.75" customHeight="1" thickBot="1" x14ac:dyDescent="0.3">
      <c r="A14" s="378">
        <v>3</v>
      </c>
      <c r="B14" s="234" t="s">
        <v>28</v>
      </c>
      <c r="C14" s="195" t="s">
        <v>94</v>
      </c>
      <c r="D14" s="13">
        <v>4</v>
      </c>
      <c r="E14" s="13">
        <v>2.7</v>
      </c>
      <c r="F14" s="13">
        <v>9.1</v>
      </c>
      <c r="G14" s="63">
        <f>(D14*4)+(E14*9)+(F14*4)</f>
        <v>76.699999999999989</v>
      </c>
      <c r="H14" s="103">
        <v>0</v>
      </c>
      <c r="I14" s="148">
        <v>12.6</v>
      </c>
      <c r="J14" s="28"/>
      <c r="K14" s="28"/>
      <c r="L14" s="28"/>
      <c r="M14" s="28"/>
      <c r="N14" s="28"/>
      <c r="O14" s="28"/>
      <c r="P14" s="28"/>
    </row>
    <row r="15" spans="1:16" ht="67.5" customHeight="1" thickBot="1" x14ac:dyDescent="0.3">
      <c r="A15" s="131">
        <v>302</v>
      </c>
      <c r="B15" s="234" t="s">
        <v>222</v>
      </c>
      <c r="C15" s="197" t="s">
        <v>84</v>
      </c>
      <c r="D15" s="24">
        <v>13.2</v>
      </c>
      <c r="E15" s="24">
        <v>15.1</v>
      </c>
      <c r="F15" s="24">
        <v>34.200000000000003</v>
      </c>
      <c r="G15" s="26">
        <f>(D15*4)+(E15*9)+(F15*4)</f>
        <v>325.5</v>
      </c>
      <c r="H15" s="26">
        <v>0</v>
      </c>
      <c r="I15" s="148">
        <v>21.9</v>
      </c>
      <c r="J15" s="37"/>
      <c r="K15" s="37"/>
      <c r="L15" s="37"/>
      <c r="M15" s="37"/>
      <c r="N15" s="37"/>
      <c r="O15" s="37"/>
      <c r="P15" s="37"/>
    </row>
    <row r="16" spans="1:16" ht="39.75" customHeight="1" thickBot="1" x14ac:dyDescent="0.3">
      <c r="A16" s="131">
        <v>693</v>
      </c>
      <c r="B16" s="196" t="s">
        <v>177</v>
      </c>
      <c r="C16" s="131">
        <v>200</v>
      </c>
      <c r="D16" s="24">
        <v>3.7</v>
      </c>
      <c r="E16" s="24">
        <v>3.5</v>
      </c>
      <c r="F16" s="24">
        <v>27</v>
      </c>
      <c r="G16" s="63">
        <f>(D16*4)+(E16*9)+(F16*4)</f>
        <v>154.30000000000001</v>
      </c>
      <c r="H16" s="63">
        <v>0</v>
      </c>
      <c r="I16" s="148">
        <v>9.77</v>
      </c>
      <c r="J16" s="37"/>
      <c r="K16" s="37"/>
      <c r="L16" s="37"/>
      <c r="M16" s="37"/>
      <c r="N16" s="37"/>
      <c r="O16" s="37"/>
      <c r="P16" s="37"/>
    </row>
    <row r="17" spans="1:17" ht="39.75" customHeight="1" thickBot="1" x14ac:dyDescent="0.3">
      <c r="A17" s="269" t="s">
        <v>15</v>
      </c>
      <c r="B17" s="205" t="s">
        <v>36</v>
      </c>
      <c r="C17" s="217">
        <v>18.399999999999999</v>
      </c>
      <c r="D17" s="25">
        <v>1.1299999999999999</v>
      </c>
      <c r="E17" s="25">
        <v>0.31</v>
      </c>
      <c r="F17" s="25">
        <v>7.47</v>
      </c>
      <c r="G17" s="26">
        <f>(D17*4)+(E17*9)+(F17*4)</f>
        <v>37.19</v>
      </c>
      <c r="H17" s="26">
        <v>0</v>
      </c>
      <c r="I17" s="148">
        <v>1.1499999999999999</v>
      </c>
      <c r="J17" s="43">
        <f>I17/C17*1000</f>
        <v>62.5</v>
      </c>
      <c r="K17" s="37"/>
      <c r="L17" s="37"/>
      <c r="M17" s="37"/>
      <c r="N17" s="37"/>
      <c r="O17" s="37"/>
      <c r="P17" s="37"/>
    </row>
    <row r="18" spans="1:17" ht="39.75" customHeight="1" thickBot="1" x14ac:dyDescent="0.3">
      <c r="A18" s="276" t="s">
        <v>109</v>
      </c>
      <c r="B18" s="247" t="s">
        <v>57</v>
      </c>
      <c r="C18" s="168">
        <v>163.5</v>
      </c>
      <c r="D18" s="227">
        <v>1.64</v>
      </c>
      <c r="E18" s="227">
        <v>0.36</v>
      </c>
      <c r="F18" s="227">
        <v>14.7</v>
      </c>
      <c r="G18" s="26">
        <f>(D18*4)+(E18*9)+(F18*4)</f>
        <v>68.599999999999994</v>
      </c>
      <c r="H18" s="26">
        <v>0</v>
      </c>
      <c r="I18" s="325">
        <v>21.58</v>
      </c>
      <c r="J18" s="43">
        <f>I18/C18*1000</f>
        <v>131.98776758409787</v>
      </c>
      <c r="K18" s="28"/>
      <c r="L18" s="28"/>
      <c r="M18" s="28"/>
      <c r="N18" s="28"/>
      <c r="O18" s="28"/>
      <c r="P18" s="28"/>
    </row>
    <row r="19" spans="1:17" ht="39" customHeight="1" thickTop="1" thickBot="1" x14ac:dyDescent="0.3">
      <c r="A19" s="419"/>
      <c r="B19" s="418" t="s">
        <v>8</v>
      </c>
      <c r="C19" s="417"/>
      <c r="D19" s="419">
        <f>SUM(D15:D18)</f>
        <v>19.669999999999998</v>
      </c>
      <c r="E19" s="419">
        <f>SUM(E15:E18)</f>
        <v>19.27</v>
      </c>
      <c r="F19" s="419">
        <f>SUM(F15:F18)</f>
        <v>83.37</v>
      </c>
      <c r="G19" s="420">
        <f>SUM(G15:G17)</f>
        <v>516.99</v>
      </c>
      <c r="H19" s="420">
        <f>SUM(H15:H17)</f>
        <v>0</v>
      </c>
      <c r="I19" s="421">
        <f>SUM(I14:I18)</f>
        <v>67</v>
      </c>
      <c r="J19" s="28"/>
      <c r="K19" s="28"/>
      <c r="L19" s="28"/>
      <c r="M19" s="28"/>
      <c r="N19" s="28"/>
      <c r="O19" s="28"/>
      <c r="P19" s="28"/>
    </row>
    <row r="20" spans="1:17" ht="30" customHeight="1" thickTop="1" thickBot="1" x14ac:dyDescent="0.3">
      <c r="A20" s="229"/>
      <c r="B20" s="470" t="s">
        <v>108</v>
      </c>
      <c r="C20" s="169"/>
      <c r="D20" s="25"/>
      <c r="E20" s="25"/>
      <c r="F20" s="25"/>
      <c r="G20" s="232"/>
      <c r="H20" s="53"/>
      <c r="I20" s="307"/>
      <c r="J20" s="28"/>
      <c r="K20" s="28"/>
      <c r="L20" s="28"/>
      <c r="M20" s="28"/>
      <c r="N20" s="28"/>
      <c r="O20" s="28"/>
      <c r="P20" s="28"/>
    </row>
    <row r="21" spans="1:17" ht="36" customHeight="1" thickBot="1" x14ac:dyDescent="0.3">
      <c r="A21" s="139">
        <v>1</v>
      </c>
      <c r="B21" s="216" t="s">
        <v>28</v>
      </c>
      <c r="C21" s="320" t="s">
        <v>85</v>
      </c>
      <c r="D21" s="24">
        <v>6</v>
      </c>
      <c r="E21" s="24">
        <v>4</v>
      </c>
      <c r="F21" s="24">
        <v>13.6</v>
      </c>
      <c r="G21" s="54">
        <f>(D21*4)+(E21*9)+(F21*4)</f>
        <v>114.4</v>
      </c>
      <c r="H21" s="9">
        <v>0</v>
      </c>
      <c r="I21" s="336">
        <v>17.8</v>
      </c>
      <c r="J21" s="28"/>
      <c r="K21" s="28"/>
      <c r="L21" s="28"/>
      <c r="M21" s="28"/>
      <c r="N21" s="28"/>
      <c r="O21" s="28"/>
      <c r="P21" s="28"/>
    </row>
    <row r="22" spans="1:17" ht="61.5" customHeight="1" thickBot="1" x14ac:dyDescent="0.3">
      <c r="A22" s="131">
        <v>302</v>
      </c>
      <c r="B22" s="234" t="s">
        <v>222</v>
      </c>
      <c r="C22" s="197" t="s">
        <v>78</v>
      </c>
      <c r="D22" s="24">
        <v>11.8</v>
      </c>
      <c r="E22" s="24">
        <v>14</v>
      </c>
      <c r="F22" s="24">
        <v>27.9</v>
      </c>
      <c r="G22" s="26">
        <f>(D22*4)+(E22*9)+(F22*4)</f>
        <v>284.79999999999995</v>
      </c>
      <c r="H22" s="26">
        <v>0</v>
      </c>
      <c r="I22" s="148">
        <v>25.1</v>
      </c>
      <c r="J22" s="28"/>
      <c r="K22" s="28"/>
      <c r="L22" s="28"/>
      <c r="M22" s="28"/>
      <c r="N22" s="28"/>
      <c r="O22" s="28"/>
      <c r="P22" s="28"/>
    </row>
    <row r="23" spans="1:17" ht="45" customHeight="1" x14ac:dyDescent="0.25">
      <c r="A23" s="167">
        <v>693</v>
      </c>
      <c r="B23" s="194" t="s">
        <v>177</v>
      </c>
      <c r="C23" s="167">
        <v>200</v>
      </c>
      <c r="D23" s="36">
        <v>3.7</v>
      </c>
      <c r="E23" s="36">
        <v>3.5</v>
      </c>
      <c r="F23" s="36">
        <v>27</v>
      </c>
      <c r="G23" s="63">
        <f>(D23*4)+(E23*9)+(F23*4)</f>
        <v>154.30000000000001</v>
      </c>
      <c r="H23" s="63">
        <v>0</v>
      </c>
      <c r="I23" s="175">
        <v>9.77</v>
      </c>
      <c r="J23" s="28"/>
      <c r="K23" s="28"/>
      <c r="L23" s="28"/>
      <c r="M23" s="28"/>
      <c r="N23" s="28"/>
      <c r="O23" s="28"/>
      <c r="P23" s="28"/>
    </row>
    <row r="24" spans="1:17" ht="41.25" customHeight="1" x14ac:dyDescent="0.25">
      <c r="A24" s="302" t="s">
        <v>15</v>
      </c>
      <c r="B24" s="574" t="s">
        <v>36</v>
      </c>
      <c r="C24" s="569">
        <v>18.399999999999999</v>
      </c>
      <c r="D24" s="183">
        <v>1.1299999999999999</v>
      </c>
      <c r="E24" s="183">
        <v>0.31</v>
      </c>
      <c r="F24" s="183">
        <v>7.47</v>
      </c>
      <c r="G24" s="177">
        <f>(D24*4)+(E24*9)+(F24*4)</f>
        <v>37.19</v>
      </c>
      <c r="H24" s="177">
        <v>0</v>
      </c>
      <c r="I24" s="334">
        <v>1.1499999999999999</v>
      </c>
      <c r="J24" s="43">
        <f>I24/C24*1000</f>
        <v>62.5</v>
      </c>
      <c r="K24" s="28"/>
      <c r="L24" s="28"/>
      <c r="M24" s="28"/>
      <c r="N24" s="28"/>
      <c r="O24" s="28"/>
      <c r="P24" s="28"/>
    </row>
    <row r="25" spans="1:17" ht="41.25" customHeight="1" thickBot="1" x14ac:dyDescent="0.3">
      <c r="A25" s="276" t="s">
        <v>109</v>
      </c>
      <c r="B25" s="247" t="s">
        <v>57</v>
      </c>
      <c r="C25" s="168">
        <v>183.2</v>
      </c>
      <c r="D25" s="227">
        <v>1.06</v>
      </c>
      <c r="E25" s="227">
        <v>0.2</v>
      </c>
      <c r="F25" s="227">
        <v>20.100000000000001</v>
      </c>
      <c r="G25" s="296">
        <f>(D25*4)+(E25*9)+(F25*4)</f>
        <v>86.440000000000012</v>
      </c>
      <c r="H25" s="296">
        <v>0</v>
      </c>
      <c r="I25" s="573">
        <v>24.18</v>
      </c>
      <c r="J25" s="43">
        <f>I25/C25*1000</f>
        <v>131.98689956331876</v>
      </c>
      <c r="K25" s="28"/>
      <c r="L25" s="28"/>
      <c r="M25" s="28"/>
      <c r="N25" s="28"/>
      <c r="O25" s="28"/>
      <c r="P25" s="28"/>
    </row>
    <row r="26" spans="1:17" ht="33.75" customHeight="1" thickTop="1" thickBot="1" x14ac:dyDescent="0.3">
      <c r="A26" s="419"/>
      <c r="B26" s="418" t="s">
        <v>8</v>
      </c>
      <c r="C26" s="417"/>
      <c r="D26" s="419">
        <f>SUM(D21:D25)</f>
        <v>23.689999999999998</v>
      </c>
      <c r="E26" s="419">
        <f>SUM(E21:E25)</f>
        <v>22.009999999999998</v>
      </c>
      <c r="F26" s="419">
        <f>SUM(F21:F25)</f>
        <v>96.07</v>
      </c>
      <c r="G26" s="419">
        <f>SUM(G21:G25)</f>
        <v>677.13000000000011</v>
      </c>
      <c r="H26" s="420">
        <f>SUM(H22:H25)</f>
        <v>0</v>
      </c>
      <c r="I26" s="421">
        <f>SUM(I21:I25)</f>
        <v>78</v>
      </c>
      <c r="J26" s="28"/>
      <c r="K26" s="28"/>
      <c r="L26" s="28"/>
      <c r="M26" s="28"/>
      <c r="N26" s="28"/>
      <c r="O26" s="28"/>
      <c r="P26" s="28"/>
    </row>
    <row r="27" spans="1:17" ht="41.25" hidden="1" customHeight="1" x14ac:dyDescent="0.25">
      <c r="A27" s="326"/>
      <c r="B27" s="327"/>
      <c r="C27" s="310"/>
      <c r="D27" s="311"/>
      <c r="E27" s="311"/>
      <c r="F27" s="311"/>
      <c r="G27" s="328"/>
      <c r="H27" s="313"/>
      <c r="I27" s="329"/>
      <c r="J27" s="28"/>
      <c r="K27" s="28"/>
      <c r="L27" s="28"/>
      <c r="M27" s="28"/>
      <c r="N27" s="28"/>
      <c r="O27" s="28"/>
      <c r="P27" s="28"/>
    </row>
    <row r="28" spans="1:17" ht="41.25" hidden="1" customHeight="1" x14ac:dyDescent="0.25">
      <c r="A28" s="326"/>
      <c r="B28" s="327"/>
      <c r="C28" s="310"/>
      <c r="D28" s="311"/>
      <c r="E28" s="311"/>
      <c r="F28" s="311"/>
      <c r="G28" s="328"/>
      <c r="H28" s="313"/>
      <c r="I28" s="329"/>
      <c r="J28" s="28"/>
      <c r="K28" s="28"/>
      <c r="L28" s="28"/>
      <c r="M28" s="28"/>
      <c r="N28" s="28"/>
      <c r="O28" s="28"/>
      <c r="P28" s="28"/>
    </row>
    <row r="29" spans="1:17" ht="30" customHeight="1" thickTop="1" thickBot="1" x14ac:dyDescent="0.3">
      <c r="A29" s="274"/>
      <c r="B29" s="96" t="s">
        <v>30</v>
      </c>
      <c r="C29" s="133"/>
      <c r="D29" s="93"/>
      <c r="E29" s="93"/>
      <c r="F29" s="93"/>
      <c r="G29" s="229"/>
      <c r="H29" s="229"/>
      <c r="I29" s="157"/>
      <c r="J29" s="28"/>
      <c r="K29" s="28"/>
      <c r="L29" s="28"/>
      <c r="M29" s="28"/>
      <c r="N29" s="28"/>
      <c r="O29" s="28"/>
      <c r="P29" s="28"/>
      <c r="Q29" s="27"/>
    </row>
    <row r="30" spans="1:17" ht="57.75" hidden="1" customHeight="1" thickBot="1" x14ac:dyDescent="0.3">
      <c r="A30" s="269"/>
      <c r="B30" s="134"/>
      <c r="C30" s="167"/>
      <c r="D30" s="92"/>
      <c r="E30" s="92"/>
      <c r="F30" s="92"/>
      <c r="G30" s="84"/>
      <c r="H30" s="84"/>
      <c r="I30" s="148"/>
      <c r="J30" s="37"/>
      <c r="K30" s="37"/>
      <c r="L30" s="37"/>
      <c r="M30" s="37"/>
      <c r="N30" s="37"/>
      <c r="O30" s="37"/>
      <c r="P30" s="37"/>
      <c r="Q30" s="28"/>
    </row>
    <row r="31" spans="1:17" ht="15" customHeight="1" thickBot="1" x14ac:dyDescent="0.3">
      <c r="A31" s="269"/>
      <c r="B31" s="194"/>
      <c r="C31" s="167"/>
      <c r="D31" s="13"/>
      <c r="E31" s="13"/>
      <c r="F31" s="13"/>
      <c r="G31" s="26"/>
      <c r="H31" s="84"/>
      <c r="I31" s="148"/>
      <c r="J31" s="37"/>
      <c r="K31" s="37"/>
      <c r="L31" s="37"/>
      <c r="M31" s="37"/>
      <c r="N31" s="37"/>
      <c r="O31" s="37"/>
      <c r="P31" s="37"/>
      <c r="Q31" s="28"/>
    </row>
    <row r="32" spans="1:17" ht="65.25" customHeight="1" thickBot="1" x14ac:dyDescent="0.3">
      <c r="A32" s="269">
        <v>132</v>
      </c>
      <c r="B32" s="194" t="s">
        <v>223</v>
      </c>
      <c r="C32" s="195" t="s">
        <v>84</v>
      </c>
      <c r="D32" s="36">
        <v>10.199999999999999</v>
      </c>
      <c r="E32" s="36">
        <v>7.86</v>
      </c>
      <c r="F32" s="36">
        <v>21</v>
      </c>
      <c r="G32" s="26">
        <f>(D32*4)+(E32*9)+(F32*4)</f>
        <v>195.54000000000002</v>
      </c>
      <c r="H32" s="26">
        <v>0</v>
      </c>
      <c r="I32" s="137">
        <v>9.36</v>
      </c>
      <c r="J32" s="37"/>
      <c r="K32" s="37"/>
      <c r="L32" s="37"/>
      <c r="M32" s="37"/>
      <c r="N32" s="37"/>
      <c r="O32" s="37"/>
      <c r="P32" s="37"/>
      <c r="Q32" s="27"/>
    </row>
    <row r="33" spans="1:16" ht="36.75" customHeight="1" thickBot="1" x14ac:dyDescent="0.3">
      <c r="A33" s="131">
        <v>423</v>
      </c>
      <c r="B33" s="196" t="s">
        <v>224</v>
      </c>
      <c r="C33" s="197">
        <v>100</v>
      </c>
      <c r="D33" s="24">
        <v>16.399999999999999</v>
      </c>
      <c r="E33" s="24">
        <v>16</v>
      </c>
      <c r="F33" s="24">
        <v>7.3</v>
      </c>
      <c r="G33" s="26">
        <f>(D33*4)+(E33*9)+(F33*4)</f>
        <v>238.79999999999998</v>
      </c>
      <c r="H33" s="26">
        <v>0</v>
      </c>
      <c r="I33" s="148">
        <v>64.510000000000005</v>
      </c>
      <c r="J33" s="37"/>
      <c r="K33" s="37"/>
      <c r="L33" s="37"/>
      <c r="M33" s="37"/>
      <c r="N33" s="37"/>
      <c r="O33" s="37"/>
      <c r="P33" s="37"/>
    </row>
    <row r="34" spans="1:16" ht="63" customHeight="1" thickBot="1" x14ac:dyDescent="0.3">
      <c r="A34" s="131">
        <v>516</v>
      </c>
      <c r="B34" s="196" t="s">
        <v>136</v>
      </c>
      <c r="C34" s="131">
        <v>180</v>
      </c>
      <c r="D34" s="66">
        <v>5.0999999999999996</v>
      </c>
      <c r="E34" s="66">
        <v>7.5</v>
      </c>
      <c r="F34" s="66">
        <v>28.5</v>
      </c>
      <c r="G34" s="87">
        <f>(D34*4)+(E34*9)+(F34*4)</f>
        <v>201.9</v>
      </c>
      <c r="H34" s="87">
        <v>0</v>
      </c>
      <c r="I34" s="202">
        <v>9.2200000000000006</v>
      </c>
      <c r="J34" s="37"/>
      <c r="K34" s="37"/>
      <c r="L34" s="37"/>
      <c r="M34" s="37"/>
      <c r="N34" s="37"/>
      <c r="O34" s="37"/>
      <c r="P34" s="37"/>
    </row>
    <row r="35" spans="1:16" ht="40.5" customHeight="1" thickBot="1" x14ac:dyDescent="0.3">
      <c r="A35" s="180" t="s">
        <v>25</v>
      </c>
      <c r="B35" s="203" t="s">
        <v>154</v>
      </c>
      <c r="C35" s="181">
        <v>200</v>
      </c>
      <c r="D35" s="179">
        <v>0</v>
      </c>
      <c r="E35" s="179">
        <v>0</v>
      </c>
      <c r="F35" s="179">
        <v>19.399999999999999</v>
      </c>
      <c r="G35" s="177">
        <f>(D35*4)+(E35*9)+(F35*4)</f>
        <v>77.599999999999994</v>
      </c>
      <c r="H35" s="291">
        <v>20</v>
      </c>
      <c r="I35" s="207">
        <v>8.32</v>
      </c>
      <c r="J35" s="37"/>
      <c r="K35" s="37"/>
      <c r="L35" s="37"/>
      <c r="M35" s="37"/>
      <c r="N35" s="37"/>
      <c r="O35" s="37"/>
      <c r="P35" s="37"/>
    </row>
    <row r="36" spans="1:16" ht="35.25" customHeight="1" thickBot="1" x14ac:dyDescent="0.3">
      <c r="A36" s="131" t="s">
        <v>15</v>
      </c>
      <c r="B36" s="196" t="s">
        <v>36</v>
      </c>
      <c r="C36" s="603">
        <v>37.200000000000003</v>
      </c>
      <c r="D36" s="24">
        <v>2.7</v>
      </c>
      <c r="E36" s="24">
        <v>0.7</v>
      </c>
      <c r="F36" s="24">
        <v>17.600000000000001</v>
      </c>
      <c r="G36" s="54">
        <f>(D36*4)+(E36*9)+(F36*4)</f>
        <v>87.5</v>
      </c>
      <c r="H36" s="54">
        <v>0</v>
      </c>
      <c r="I36" s="158">
        <v>2.33</v>
      </c>
      <c r="J36" s="43">
        <f>I36/C36*1000</f>
        <v>62.634408602150543</v>
      </c>
      <c r="K36" s="37"/>
      <c r="L36" s="37"/>
      <c r="M36" s="37"/>
      <c r="N36" s="37"/>
      <c r="O36" s="37"/>
      <c r="P36" s="37"/>
    </row>
    <row r="37" spans="1:16" ht="39" customHeight="1" thickBot="1" x14ac:dyDescent="0.3">
      <c r="A37" s="133" t="s">
        <v>76</v>
      </c>
      <c r="B37" s="205" t="s">
        <v>13</v>
      </c>
      <c r="C37" s="612">
        <v>36.1</v>
      </c>
      <c r="D37" s="25">
        <v>2.2999999999999998</v>
      </c>
      <c r="E37" s="25">
        <v>0.6</v>
      </c>
      <c r="F37" s="25">
        <v>15.3</v>
      </c>
      <c r="G37" s="26">
        <f>(D37+F37)*4+E37*9</f>
        <v>75.800000000000011</v>
      </c>
      <c r="H37" s="26">
        <v>0</v>
      </c>
      <c r="I37" s="148">
        <v>2.2599999999999998</v>
      </c>
      <c r="J37" s="43">
        <f>I37/C37*1000</f>
        <v>62.603878116343481</v>
      </c>
      <c r="K37" s="37"/>
      <c r="L37" s="37"/>
      <c r="M37" s="37"/>
      <c r="N37" s="37"/>
      <c r="O37" s="37"/>
      <c r="P37" s="37"/>
    </row>
    <row r="38" spans="1:16" ht="0.75" customHeight="1" thickBot="1" x14ac:dyDescent="0.3">
      <c r="A38" s="277"/>
      <c r="B38" s="230"/>
      <c r="C38" s="168"/>
      <c r="D38" s="100"/>
      <c r="E38" s="100"/>
      <c r="F38" s="100"/>
      <c r="G38" s="296"/>
      <c r="H38" s="296"/>
      <c r="I38" s="228"/>
      <c r="J38" s="28"/>
      <c r="K38" s="28"/>
      <c r="L38" s="28"/>
      <c r="M38" s="28"/>
      <c r="N38" s="28"/>
      <c r="O38" s="28"/>
      <c r="P38" s="28"/>
    </row>
    <row r="39" spans="1:16" ht="33" customHeight="1" thickTop="1" thickBot="1" x14ac:dyDescent="0.3">
      <c r="A39" s="419"/>
      <c r="B39" s="418" t="s">
        <v>8</v>
      </c>
      <c r="C39" s="417"/>
      <c r="D39" s="419">
        <f t="shared" ref="D39:I39" si="0">SUM(D30:D38)</f>
        <v>36.699999999999996</v>
      </c>
      <c r="E39" s="419">
        <f t="shared" si="0"/>
        <v>32.660000000000004</v>
      </c>
      <c r="F39" s="419">
        <f t="shared" si="0"/>
        <v>109.09999999999998</v>
      </c>
      <c r="G39" s="419">
        <f t="shared" si="0"/>
        <v>877.1400000000001</v>
      </c>
      <c r="H39" s="420">
        <f t="shared" si="0"/>
        <v>20</v>
      </c>
      <c r="I39" s="421">
        <f t="shared" si="0"/>
        <v>96</v>
      </c>
      <c r="J39" s="37"/>
      <c r="K39" s="37"/>
      <c r="L39" s="37"/>
      <c r="M39" s="37"/>
      <c r="N39" s="37"/>
      <c r="O39" s="37"/>
      <c r="P39" s="37"/>
    </row>
    <row r="40" spans="1:16" ht="33.75" hidden="1" customHeight="1" thickBot="1" x14ac:dyDescent="0.3">
      <c r="A40" s="275"/>
      <c r="B40" s="52" t="s">
        <v>10</v>
      </c>
      <c r="C40" s="169"/>
      <c r="D40" s="25">
        <f>D19+D39</f>
        <v>56.36999999999999</v>
      </c>
      <c r="E40" s="25">
        <f>E19+E39</f>
        <v>51.930000000000007</v>
      </c>
      <c r="F40" s="25">
        <f>F19+F39</f>
        <v>192.46999999999997</v>
      </c>
      <c r="G40" s="53">
        <f>G19+G39</f>
        <v>1394.13</v>
      </c>
      <c r="H40" s="116"/>
      <c r="I40" s="166"/>
      <c r="J40" s="28"/>
      <c r="K40" s="37"/>
      <c r="L40" s="37"/>
      <c r="M40" s="37"/>
      <c r="N40" s="37"/>
      <c r="O40" s="28"/>
      <c r="P40" s="28"/>
    </row>
    <row r="41" spans="1:16" ht="30" customHeight="1" thickTop="1" thickBot="1" x14ac:dyDescent="0.3">
      <c r="A41" s="274"/>
      <c r="B41" s="96" t="s">
        <v>31</v>
      </c>
      <c r="C41" s="146"/>
      <c r="D41" s="99"/>
      <c r="E41" s="99"/>
      <c r="F41" s="99"/>
      <c r="G41" s="104"/>
      <c r="H41" s="104"/>
      <c r="I41" s="152"/>
      <c r="J41" s="28"/>
      <c r="K41" s="37"/>
      <c r="L41" s="37"/>
      <c r="M41" s="37"/>
      <c r="N41" s="37"/>
      <c r="O41" s="28"/>
      <c r="P41" s="28"/>
    </row>
    <row r="42" spans="1:16" ht="15.75" customHeight="1" thickBot="1" x14ac:dyDescent="0.3">
      <c r="A42" s="269"/>
      <c r="B42" s="194"/>
      <c r="C42" s="167"/>
      <c r="D42" s="13"/>
      <c r="E42" s="13"/>
      <c r="F42" s="13"/>
      <c r="G42" s="26"/>
      <c r="H42" s="84"/>
      <c r="I42" s="148"/>
      <c r="J42" s="37"/>
      <c r="K42" s="37"/>
      <c r="L42" s="37"/>
      <c r="M42" s="37"/>
      <c r="N42" s="37"/>
      <c r="O42" s="37"/>
      <c r="P42" s="37"/>
    </row>
    <row r="43" spans="1:16" ht="70.5" customHeight="1" thickBot="1" x14ac:dyDescent="0.3">
      <c r="A43" s="269">
        <v>132</v>
      </c>
      <c r="B43" s="194" t="s">
        <v>199</v>
      </c>
      <c r="C43" s="195" t="s">
        <v>260</v>
      </c>
      <c r="D43" s="36">
        <v>7.2</v>
      </c>
      <c r="E43" s="36">
        <v>5.0599999999999996</v>
      </c>
      <c r="F43" s="36">
        <v>21</v>
      </c>
      <c r="G43" s="26">
        <f>(D43*4)+(E43*9)+(F43*4)</f>
        <v>158.34</v>
      </c>
      <c r="H43" s="26">
        <v>0</v>
      </c>
      <c r="I43" s="148">
        <v>23.44</v>
      </c>
      <c r="J43" s="37"/>
      <c r="K43" s="37"/>
      <c r="L43" s="37"/>
      <c r="M43" s="37"/>
      <c r="N43" s="37"/>
      <c r="O43" s="37"/>
      <c r="P43" s="37"/>
    </row>
    <row r="44" spans="1:16" ht="45" customHeight="1" thickBot="1" x14ac:dyDescent="0.3">
      <c r="A44" s="131">
        <v>423</v>
      </c>
      <c r="B44" s="196" t="s">
        <v>224</v>
      </c>
      <c r="C44" s="197">
        <v>110</v>
      </c>
      <c r="D44" s="24">
        <v>19.7</v>
      </c>
      <c r="E44" s="24">
        <v>19.2</v>
      </c>
      <c r="F44" s="24">
        <v>8</v>
      </c>
      <c r="G44" s="26">
        <f>(D44*4)+(E44*9)+(F44*4)</f>
        <v>283.59999999999997</v>
      </c>
      <c r="H44" s="26">
        <v>0</v>
      </c>
      <c r="I44" s="148">
        <v>71.040000000000006</v>
      </c>
      <c r="J44" s="37"/>
      <c r="K44" s="37"/>
      <c r="L44" s="37"/>
      <c r="M44" s="37"/>
      <c r="N44" s="37"/>
      <c r="O44" s="37"/>
      <c r="P44" s="37"/>
    </row>
    <row r="45" spans="1:16" ht="69" customHeight="1" thickBot="1" x14ac:dyDescent="0.3">
      <c r="A45" s="131">
        <v>516</v>
      </c>
      <c r="B45" s="196" t="s">
        <v>136</v>
      </c>
      <c r="C45" s="131">
        <v>180</v>
      </c>
      <c r="D45" s="66">
        <v>6.8</v>
      </c>
      <c r="E45" s="66">
        <v>10</v>
      </c>
      <c r="F45" s="66">
        <v>38</v>
      </c>
      <c r="G45" s="87">
        <f>(D45*4)+(E45*9)+(F45*4)</f>
        <v>269.2</v>
      </c>
      <c r="H45" s="87">
        <v>0</v>
      </c>
      <c r="I45" s="202">
        <v>9.2200000000000006</v>
      </c>
      <c r="J45" s="37"/>
      <c r="K45" s="37"/>
      <c r="L45" s="37"/>
      <c r="M45" s="37"/>
      <c r="N45" s="37"/>
      <c r="O45" s="37"/>
      <c r="P45" s="37"/>
    </row>
    <row r="46" spans="1:16" ht="42.75" customHeight="1" thickBot="1" x14ac:dyDescent="0.3">
      <c r="A46" s="180" t="s">
        <v>25</v>
      </c>
      <c r="B46" s="203" t="s">
        <v>154</v>
      </c>
      <c r="C46" s="181">
        <v>200</v>
      </c>
      <c r="D46" s="179">
        <v>0</v>
      </c>
      <c r="E46" s="179">
        <v>0</v>
      </c>
      <c r="F46" s="179">
        <v>19.399999999999999</v>
      </c>
      <c r="G46" s="177">
        <f>(D46*4)+(E46*9)+(F46*4)</f>
        <v>77.599999999999994</v>
      </c>
      <c r="H46" s="291">
        <v>20</v>
      </c>
      <c r="I46" s="207">
        <v>8.32</v>
      </c>
      <c r="J46" s="37"/>
      <c r="K46" s="37"/>
      <c r="L46" s="37"/>
      <c r="M46" s="37"/>
      <c r="N46" s="37"/>
      <c r="O46" s="37"/>
      <c r="P46" s="37"/>
    </row>
    <row r="47" spans="1:16" ht="10.5" customHeight="1" thickBot="1" x14ac:dyDescent="0.3">
      <c r="A47" s="277"/>
      <c r="B47" s="194"/>
      <c r="C47" s="480"/>
      <c r="D47" s="351"/>
      <c r="E47" s="352"/>
      <c r="F47" s="353"/>
      <c r="G47" s="330"/>
      <c r="H47" s="55"/>
      <c r="I47" s="228"/>
      <c r="J47" s="37"/>
      <c r="K47" s="37"/>
      <c r="L47" s="37"/>
      <c r="M47" s="37"/>
      <c r="N47" s="37"/>
      <c r="O47" s="37"/>
      <c r="P47" s="37"/>
    </row>
    <row r="48" spans="1:16" ht="36" customHeight="1" thickBot="1" x14ac:dyDescent="0.3">
      <c r="A48" s="131" t="s">
        <v>15</v>
      </c>
      <c r="B48" s="196" t="s">
        <v>36</v>
      </c>
      <c r="C48" s="603">
        <v>29.1</v>
      </c>
      <c r="D48" s="105">
        <v>2.2999999999999998</v>
      </c>
      <c r="E48" s="105">
        <v>0.6</v>
      </c>
      <c r="F48" s="105">
        <v>15.3</v>
      </c>
      <c r="G48" s="593">
        <f>(D48*4)+(E48*9)+(F48*4)</f>
        <v>75.8</v>
      </c>
      <c r="H48" s="54">
        <v>0</v>
      </c>
      <c r="I48" s="148">
        <v>1.82</v>
      </c>
      <c r="J48" s="43">
        <f>I48/C48*1000</f>
        <v>62.542955326460479</v>
      </c>
      <c r="K48" s="37"/>
      <c r="L48" s="37"/>
      <c r="M48" s="37"/>
      <c r="N48" s="37"/>
      <c r="O48" s="37"/>
      <c r="P48" s="37"/>
    </row>
    <row r="49" spans="1:16" ht="36" customHeight="1" thickBot="1" x14ac:dyDescent="0.3">
      <c r="A49" s="133" t="s">
        <v>76</v>
      </c>
      <c r="B49" s="205" t="s">
        <v>13</v>
      </c>
      <c r="C49" s="217">
        <v>18.5</v>
      </c>
      <c r="D49" s="25">
        <v>2.1</v>
      </c>
      <c r="E49" s="25">
        <v>0.5</v>
      </c>
      <c r="F49" s="25">
        <v>14.1</v>
      </c>
      <c r="G49" s="26">
        <f>(D49+F49)*4+E49*9</f>
        <v>69.3</v>
      </c>
      <c r="H49" s="26">
        <v>0</v>
      </c>
      <c r="I49" s="148">
        <v>1.1599999999999999</v>
      </c>
      <c r="J49" s="43">
        <f>I49/C49*1000</f>
        <v>62.702702702702702</v>
      </c>
      <c r="K49" s="37"/>
      <c r="L49" s="37"/>
      <c r="M49" s="37"/>
      <c r="N49" s="28"/>
      <c r="O49" s="37"/>
      <c r="P49" s="28"/>
    </row>
    <row r="50" spans="1:16" ht="37.5" hidden="1" customHeight="1" thickBot="1" x14ac:dyDescent="0.3">
      <c r="A50" s="277"/>
      <c r="B50" s="231"/>
      <c r="C50" s="215"/>
      <c r="D50" s="100"/>
      <c r="E50" s="100"/>
      <c r="F50" s="100"/>
      <c r="G50" s="26"/>
      <c r="H50" s="26"/>
      <c r="I50" s="228"/>
      <c r="J50" s="28"/>
      <c r="K50" s="37"/>
      <c r="L50" s="37"/>
      <c r="M50" s="37"/>
      <c r="N50" s="28"/>
      <c r="O50" s="37"/>
      <c r="P50" s="28"/>
    </row>
    <row r="51" spans="1:16" ht="32.25" customHeight="1" thickTop="1" thickBot="1" x14ac:dyDescent="0.3">
      <c r="A51" s="419"/>
      <c r="B51" s="418" t="s">
        <v>8</v>
      </c>
      <c r="C51" s="417"/>
      <c r="D51" s="419">
        <f>SUM(D43:D50)</f>
        <v>38.099999999999994</v>
      </c>
      <c r="E51" s="419">
        <f>SUM(E43:E50)</f>
        <v>35.36</v>
      </c>
      <c r="F51" s="419">
        <f>SUM(F43:F50)</f>
        <v>115.8</v>
      </c>
      <c r="G51" s="419">
        <f>SUM(G43:G50)</f>
        <v>933.8399999999998</v>
      </c>
      <c r="H51" s="420">
        <f>SUM(H42:H50)</f>
        <v>20</v>
      </c>
      <c r="I51" s="421">
        <f>SUM(I42:I50)</f>
        <v>115</v>
      </c>
      <c r="J51" s="37"/>
      <c r="K51" s="37"/>
      <c r="L51" s="37"/>
      <c r="M51" s="37"/>
      <c r="N51" s="37"/>
      <c r="O51" s="37"/>
      <c r="P51" s="37"/>
    </row>
    <row r="52" spans="1:16" ht="30" hidden="1" customHeight="1" thickBot="1" x14ac:dyDescent="0.3">
      <c r="A52" s="275"/>
      <c r="B52" s="52"/>
      <c r="C52" s="169"/>
      <c r="D52" s="25"/>
      <c r="E52" s="25"/>
      <c r="F52" s="25"/>
      <c r="G52" s="232"/>
      <c r="H52" s="232"/>
      <c r="I52" s="157"/>
      <c r="J52" s="28"/>
      <c r="K52" s="28"/>
      <c r="L52" s="28"/>
      <c r="M52" s="28"/>
      <c r="N52" s="28"/>
      <c r="O52" s="28"/>
      <c r="P52" s="28"/>
    </row>
    <row r="53" spans="1:16" ht="28.5" customHeight="1" thickTop="1" thickBot="1" x14ac:dyDescent="0.3">
      <c r="A53" s="275"/>
      <c r="B53" s="95" t="s">
        <v>130</v>
      </c>
      <c r="C53" s="169"/>
      <c r="D53" s="25"/>
      <c r="E53" s="25"/>
      <c r="F53" s="25"/>
      <c r="G53" s="53"/>
      <c r="H53" s="53"/>
      <c r="I53" s="157"/>
    </row>
    <row r="54" spans="1:16" ht="33.75" hidden="1" customHeight="1" thickBot="1" x14ac:dyDescent="0.35">
      <c r="A54" s="277"/>
      <c r="B54" s="559"/>
      <c r="C54" s="174"/>
      <c r="D54" s="36"/>
      <c r="E54" s="36"/>
      <c r="F54" s="36"/>
      <c r="G54" s="26"/>
      <c r="H54" s="296"/>
      <c r="I54" s="233"/>
      <c r="J54" s="30"/>
      <c r="K54" s="29"/>
      <c r="L54" s="31"/>
      <c r="M54" s="31"/>
      <c r="N54" s="31"/>
      <c r="O54" s="31"/>
      <c r="P54" s="31"/>
    </row>
    <row r="55" spans="1:16" ht="33.75" customHeight="1" thickBot="1" x14ac:dyDescent="0.35">
      <c r="A55" s="520">
        <v>3</v>
      </c>
      <c r="B55" s="568" t="s">
        <v>28</v>
      </c>
      <c r="C55" s="520" t="s">
        <v>94</v>
      </c>
      <c r="D55" s="79">
        <v>4</v>
      </c>
      <c r="E55" s="79">
        <v>2.7</v>
      </c>
      <c r="F55" s="79">
        <v>9.1</v>
      </c>
      <c r="G55" s="546">
        <f>(D55*4)+(E55*9)+(F55*4)</f>
        <v>76.699999999999989</v>
      </c>
      <c r="H55" s="348">
        <v>0</v>
      </c>
      <c r="I55" s="521">
        <v>12.6</v>
      </c>
      <c r="J55" s="30"/>
      <c r="K55" s="29"/>
      <c r="L55" s="31"/>
      <c r="M55" s="31"/>
      <c r="N55" s="31"/>
      <c r="O55" s="31"/>
      <c r="P55" s="31"/>
    </row>
    <row r="56" spans="1:16" ht="65.25" customHeight="1" thickBot="1" x14ac:dyDescent="0.35">
      <c r="A56" s="131">
        <v>302</v>
      </c>
      <c r="B56" s="234" t="s">
        <v>222</v>
      </c>
      <c r="C56" s="197" t="s">
        <v>124</v>
      </c>
      <c r="D56" s="24">
        <v>13.2</v>
      </c>
      <c r="E56" s="24">
        <v>15.1</v>
      </c>
      <c r="F56" s="24">
        <v>34.200000000000003</v>
      </c>
      <c r="G56" s="26">
        <f>(D56*4)+(E56*9)+(F56*4)</f>
        <v>325.5</v>
      </c>
      <c r="H56" s="26">
        <v>0</v>
      </c>
      <c r="I56" s="148">
        <v>17.34</v>
      </c>
      <c r="J56" s="29"/>
      <c r="K56" s="29"/>
      <c r="L56" s="31"/>
      <c r="M56" s="31"/>
      <c r="N56" s="31"/>
      <c r="O56" s="31"/>
      <c r="P56" s="31"/>
    </row>
    <row r="57" spans="1:16" ht="53.25" customHeight="1" thickBot="1" x14ac:dyDescent="0.35">
      <c r="A57" s="131">
        <v>693</v>
      </c>
      <c r="B57" s="196" t="s">
        <v>177</v>
      </c>
      <c r="C57" s="131">
        <v>200</v>
      </c>
      <c r="D57" s="24">
        <v>3.7</v>
      </c>
      <c r="E57" s="24">
        <v>3.5</v>
      </c>
      <c r="F57" s="24">
        <v>27</v>
      </c>
      <c r="G57" s="63">
        <f>(D57*4)+(E57*9)+(F57*4)</f>
        <v>154.30000000000001</v>
      </c>
      <c r="H57" s="63">
        <v>0</v>
      </c>
      <c r="I57" s="148">
        <v>9.77</v>
      </c>
      <c r="J57" s="29"/>
      <c r="K57" s="29"/>
      <c r="L57" s="31"/>
      <c r="M57" s="31"/>
      <c r="N57" s="31"/>
      <c r="O57" s="31"/>
      <c r="P57" s="31"/>
    </row>
    <row r="58" spans="1:16" ht="44.25" customHeight="1" x14ac:dyDescent="0.3">
      <c r="A58" s="277" t="s">
        <v>15</v>
      </c>
      <c r="B58" s="231" t="s">
        <v>36</v>
      </c>
      <c r="C58" s="168">
        <v>36.549999999999997</v>
      </c>
      <c r="D58" s="100">
        <v>2.2999999999999998</v>
      </c>
      <c r="E58" s="100">
        <v>0.3</v>
      </c>
      <c r="F58" s="100">
        <v>13.9</v>
      </c>
      <c r="G58" s="26">
        <f>(D58*4)+(E58*9)+(F58*4)</f>
        <v>67.5</v>
      </c>
      <c r="H58" s="26">
        <v>0</v>
      </c>
      <c r="I58" s="233">
        <v>2.29</v>
      </c>
      <c r="J58" s="43">
        <f>I58/C58*1000</f>
        <v>62.653898768809846</v>
      </c>
      <c r="K58" s="29"/>
      <c r="L58" s="31"/>
      <c r="M58" s="31"/>
      <c r="N58" s="31"/>
      <c r="O58" s="31"/>
      <c r="P58" s="31"/>
    </row>
    <row r="59" spans="1:16" ht="30.75" customHeight="1" x14ac:dyDescent="0.3">
      <c r="A59" s="415"/>
      <c r="B59" s="414" t="s">
        <v>8</v>
      </c>
      <c r="C59" s="413"/>
      <c r="D59" s="415">
        <f t="shared" ref="D59:I59" si="1">SUM(D54:D58)</f>
        <v>23.2</v>
      </c>
      <c r="E59" s="415">
        <f t="shared" si="1"/>
        <v>21.6</v>
      </c>
      <c r="F59" s="415">
        <f t="shared" si="1"/>
        <v>84.200000000000017</v>
      </c>
      <c r="G59" s="415">
        <f t="shared" si="1"/>
        <v>624</v>
      </c>
      <c r="H59" s="412">
        <f t="shared" si="1"/>
        <v>0</v>
      </c>
      <c r="I59" s="475">
        <f t="shared" si="1"/>
        <v>41.999999999999993</v>
      </c>
      <c r="J59" s="29"/>
      <c r="K59" s="29"/>
      <c r="L59" s="31"/>
      <c r="M59" s="31"/>
      <c r="N59" s="31"/>
      <c r="O59" s="31"/>
      <c r="P59" s="31"/>
    </row>
    <row r="60" spans="1:16" ht="35.1" customHeight="1" thickBot="1" x14ac:dyDescent="0.35">
      <c r="A60" s="476"/>
      <c r="B60" s="95" t="s">
        <v>155</v>
      </c>
      <c r="C60" s="477"/>
      <c r="D60" s="476"/>
      <c r="E60" s="476"/>
      <c r="F60" s="476"/>
      <c r="G60" s="476"/>
      <c r="H60" s="478"/>
      <c r="I60" s="479"/>
      <c r="J60" s="29"/>
      <c r="K60" s="29"/>
      <c r="L60" s="31"/>
      <c r="M60" s="31"/>
      <c r="N60" s="31"/>
      <c r="O60" s="31"/>
      <c r="P60" s="31"/>
    </row>
    <row r="61" spans="1:16" ht="35.1" customHeight="1" thickBot="1" x14ac:dyDescent="0.35">
      <c r="A61" s="131">
        <v>423</v>
      </c>
      <c r="B61" s="196" t="s">
        <v>224</v>
      </c>
      <c r="C61" s="197">
        <v>90</v>
      </c>
      <c r="D61" s="24">
        <v>16.399999999999999</v>
      </c>
      <c r="E61" s="24">
        <v>16</v>
      </c>
      <c r="F61" s="24">
        <v>7.3</v>
      </c>
      <c r="G61" s="26">
        <f>(D61*4)+(E61*9)+(F61*4)</f>
        <v>238.79999999999998</v>
      </c>
      <c r="H61" s="10">
        <v>0</v>
      </c>
      <c r="I61" s="148">
        <v>58.23</v>
      </c>
      <c r="J61" s="29"/>
      <c r="K61" s="29"/>
      <c r="L61" s="31"/>
      <c r="M61" s="31"/>
      <c r="N61" s="31"/>
      <c r="O61" s="31"/>
      <c r="P61" s="31"/>
    </row>
    <row r="62" spans="1:16" ht="46.5" customHeight="1" thickBot="1" x14ac:dyDescent="0.35">
      <c r="A62" s="131">
        <v>516</v>
      </c>
      <c r="B62" s="196" t="s">
        <v>136</v>
      </c>
      <c r="C62" s="131">
        <v>200</v>
      </c>
      <c r="D62" s="66">
        <v>5.0999999999999996</v>
      </c>
      <c r="E62" s="66">
        <v>7.5</v>
      </c>
      <c r="F62" s="66">
        <v>28.5</v>
      </c>
      <c r="G62" s="87">
        <f>(D62*4)+(E62*9)+(F62*4)</f>
        <v>201.9</v>
      </c>
      <c r="H62" s="87">
        <v>0</v>
      </c>
      <c r="I62" s="202">
        <v>10.19</v>
      </c>
      <c r="J62" s="29"/>
      <c r="K62" s="29"/>
      <c r="L62" s="31"/>
      <c r="M62" s="31"/>
      <c r="N62" s="31"/>
      <c r="O62" s="31"/>
      <c r="P62" s="31"/>
    </row>
    <row r="63" spans="1:16" ht="35.1" customHeight="1" thickBot="1" x14ac:dyDescent="0.35">
      <c r="A63" s="180" t="s">
        <v>25</v>
      </c>
      <c r="B63" s="203" t="s">
        <v>154</v>
      </c>
      <c r="C63" s="181">
        <v>200</v>
      </c>
      <c r="D63" s="179">
        <v>0</v>
      </c>
      <c r="E63" s="179">
        <v>0</v>
      </c>
      <c r="F63" s="179">
        <v>19.399999999999999</v>
      </c>
      <c r="G63" s="177">
        <f>(D63*4)+(E63*9)+(F63*4)</f>
        <v>77.599999999999994</v>
      </c>
      <c r="H63" s="291">
        <v>20</v>
      </c>
      <c r="I63" s="207">
        <v>8.32</v>
      </c>
      <c r="J63" s="29"/>
      <c r="K63" s="29"/>
      <c r="L63" s="31"/>
      <c r="M63" s="31"/>
      <c r="N63" s="31"/>
      <c r="O63" s="31"/>
      <c r="P63" s="31"/>
    </row>
    <row r="64" spans="1:16" ht="35.1" customHeight="1" thickBot="1" x14ac:dyDescent="0.35">
      <c r="A64" s="269" t="s">
        <v>15</v>
      </c>
      <c r="B64" s="196" t="s">
        <v>36</v>
      </c>
      <c r="C64" s="331">
        <v>20.100000000000001</v>
      </c>
      <c r="D64" s="308">
        <v>2.84</v>
      </c>
      <c r="E64" s="332">
        <v>0.4</v>
      </c>
      <c r="F64" s="333">
        <v>17.600000000000001</v>
      </c>
      <c r="G64" s="330">
        <f>(D64*4)+(E64*9)+(F64*4)</f>
        <v>85.36</v>
      </c>
      <c r="H64" s="26">
        <v>0</v>
      </c>
      <c r="I64" s="148">
        <v>1.26</v>
      </c>
      <c r="J64" s="43">
        <f>I64/C64*1000</f>
        <v>62.686567164179102</v>
      </c>
      <c r="K64" s="29"/>
      <c r="L64" s="31"/>
      <c r="M64" s="31"/>
      <c r="N64" s="31"/>
      <c r="O64" s="31"/>
      <c r="P64" s="31"/>
    </row>
    <row r="65" spans="1:16" ht="35.1" customHeight="1" x14ac:dyDescent="0.3">
      <c r="A65" s="277"/>
      <c r="B65" s="194"/>
      <c r="C65" s="480"/>
      <c r="D65" s="351"/>
      <c r="E65" s="352"/>
      <c r="F65" s="353"/>
      <c r="G65" s="330"/>
      <c r="H65" s="55"/>
      <c r="I65" s="228"/>
      <c r="J65" s="29"/>
      <c r="K65" s="29"/>
      <c r="L65" s="31"/>
      <c r="M65" s="31"/>
      <c r="N65" s="31"/>
      <c r="O65" s="31"/>
      <c r="P65" s="31"/>
    </row>
    <row r="66" spans="1:16" ht="35.1" customHeight="1" x14ac:dyDescent="0.3">
      <c r="A66" s="415"/>
      <c r="B66" s="414" t="s">
        <v>8</v>
      </c>
      <c r="C66" s="413"/>
      <c r="D66" s="412">
        <f t="shared" ref="D66:I66" si="2">SUM(D61:D65)</f>
        <v>24.34</v>
      </c>
      <c r="E66" s="412">
        <f t="shared" si="2"/>
        <v>23.9</v>
      </c>
      <c r="F66" s="412">
        <f t="shared" si="2"/>
        <v>72.8</v>
      </c>
      <c r="G66" s="412">
        <f t="shared" si="2"/>
        <v>603.66</v>
      </c>
      <c r="H66" s="412">
        <f t="shared" si="2"/>
        <v>20</v>
      </c>
      <c r="I66" s="475">
        <f t="shared" si="2"/>
        <v>78.000000000000014</v>
      </c>
      <c r="J66" s="29"/>
      <c r="K66" s="29"/>
      <c r="L66" s="31"/>
      <c r="M66" s="31"/>
      <c r="N66" s="31"/>
      <c r="O66" s="31"/>
      <c r="P66" s="31"/>
    </row>
    <row r="67" spans="1:16" ht="35.1" customHeight="1" x14ac:dyDescent="0.3">
      <c r="B67" s="689" t="s">
        <v>43</v>
      </c>
      <c r="C67" s="689"/>
      <c r="D67" s="689"/>
      <c r="E67" s="689"/>
      <c r="F67" s="689"/>
      <c r="G67" s="689"/>
      <c r="H67" s="86"/>
    </row>
    <row r="68" spans="1:16" ht="20.25" x14ac:dyDescent="0.3">
      <c r="B68" s="673"/>
      <c r="C68" s="673"/>
      <c r="D68" s="673"/>
      <c r="E68" s="86"/>
      <c r="F68" s="85"/>
      <c r="G68" s="85"/>
      <c r="H68" s="85"/>
    </row>
    <row r="69" spans="1:16" ht="20.25" x14ac:dyDescent="0.3">
      <c r="B69" s="32" t="s">
        <v>56</v>
      </c>
      <c r="C69" s="32"/>
      <c r="D69" s="32"/>
      <c r="E69" s="85"/>
      <c r="F69" s="85"/>
      <c r="G69" s="85"/>
      <c r="H69" s="85"/>
    </row>
    <row r="70" spans="1:16" ht="20.25" x14ac:dyDescent="0.3">
      <c r="B70" s="85"/>
      <c r="C70" s="85"/>
      <c r="D70" s="85"/>
      <c r="E70" s="85"/>
      <c r="F70" s="85"/>
      <c r="G70" s="85"/>
      <c r="H70" s="85"/>
    </row>
    <row r="71" spans="1:16" ht="20.25" x14ac:dyDescent="0.3">
      <c r="B71" s="32" t="s">
        <v>55</v>
      </c>
      <c r="C71" s="32"/>
      <c r="D71" s="32"/>
    </row>
  </sheetData>
  <mergeCells count="13">
    <mergeCell ref="I4:J4"/>
    <mergeCell ref="B5:F5"/>
    <mergeCell ref="B6:F6"/>
    <mergeCell ref="F7:I7"/>
    <mergeCell ref="D8:I8"/>
    <mergeCell ref="D9:E9"/>
    <mergeCell ref="B68:D68"/>
    <mergeCell ref="C10:C12"/>
    <mergeCell ref="D10:F11"/>
    <mergeCell ref="G10:G11"/>
    <mergeCell ref="H10:H11"/>
    <mergeCell ref="I10:I11"/>
    <mergeCell ref="B67:G67"/>
  </mergeCells>
  <printOptions horizontalCentered="1"/>
  <pageMargins left="0.19685039370078741" right="0.39370078740157483" top="0.19685039370078741" bottom="0.98425196850393704" header="0.70866141732283472" footer="0.51181102362204722"/>
  <pageSetup paperSize="9" scale="35" orientation="portrait" r:id="rId1"/>
  <headerFooter alignWithMargins="0"/>
  <colBreaks count="1" manualBreakCount="1">
    <brk id="10" max="5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74"/>
  <sheetViews>
    <sheetView topLeftCell="A13" zoomScale="60" zoomScaleNormal="60" zoomScaleSheetLayoutView="75" workbookViewId="0">
      <selection activeCell="D17" sqref="D17"/>
    </sheetView>
  </sheetViews>
  <sheetFormatPr defaultRowHeight="18" x14ac:dyDescent="0.25"/>
  <cols>
    <col min="1" max="1" width="11.58203125" style="1" customWidth="1"/>
    <col min="2" max="2" width="55.6640625" style="1" customWidth="1"/>
    <col min="3" max="3" width="14.1640625" style="1" customWidth="1"/>
    <col min="4" max="4" width="8" style="1" customWidth="1"/>
    <col min="5" max="5" width="8.6640625" style="1"/>
    <col min="6" max="6" width="7.6640625" style="1" customWidth="1"/>
    <col min="7" max="7" width="9.6640625" style="1" customWidth="1"/>
    <col min="8" max="8" width="6.75" style="1" customWidth="1"/>
    <col min="9" max="9" width="13.33203125" style="1" customWidth="1"/>
    <col min="10" max="10" width="6.332031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714"/>
      <c r="J4" s="714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25.5" x14ac:dyDescent="0.35">
      <c r="B6" s="690"/>
      <c r="C6" s="690"/>
      <c r="D6" s="690"/>
      <c r="E6" s="690"/>
      <c r="F6" s="690"/>
    </row>
    <row r="7" spans="1:16" ht="24.95" customHeight="1" x14ac:dyDescent="0.4">
      <c r="F7" s="675" t="s">
        <v>300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90"/>
      <c r="C8" s="90"/>
      <c r="D8" s="715" t="s">
        <v>17</v>
      </c>
      <c r="E8" s="715"/>
      <c r="F8" s="715"/>
      <c r="G8" s="715"/>
      <c r="H8" s="715"/>
      <c r="I8" s="715"/>
    </row>
    <row r="9" spans="1:16" ht="39.950000000000003" customHeight="1" thickBot="1" x14ac:dyDescent="0.35">
      <c r="A9" s="35"/>
      <c r="B9" s="91"/>
      <c r="C9" s="91"/>
      <c r="D9" s="716">
        <v>7</v>
      </c>
      <c r="E9" s="716"/>
      <c r="F9" s="647"/>
      <c r="G9" s="647"/>
      <c r="H9" s="647"/>
      <c r="I9" s="647"/>
    </row>
    <row r="10" spans="1:16" ht="37.5" customHeight="1" x14ac:dyDescent="0.25">
      <c r="A10" s="265" t="s">
        <v>0</v>
      </c>
      <c r="B10" s="646" t="s">
        <v>2</v>
      </c>
      <c r="C10" s="717" t="s">
        <v>18</v>
      </c>
      <c r="D10" s="720" t="s">
        <v>19</v>
      </c>
      <c r="E10" s="721"/>
      <c r="F10" s="722"/>
      <c r="G10" s="720" t="s">
        <v>21</v>
      </c>
      <c r="H10" s="717" t="s">
        <v>102</v>
      </c>
      <c r="I10" s="717" t="s">
        <v>23</v>
      </c>
      <c r="J10" s="44"/>
      <c r="K10" s="44"/>
      <c r="L10" s="44"/>
      <c r="M10" s="38"/>
      <c r="N10" s="44"/>
      <c r="O10" s="44"/>
      <c r="P10" s="44"/>
    </row>
    <row r="11" spans="1:16" ht="45" customHeight="1" thickBot="1" x14ac:dyDescent="0.3">
      <c r="A11" s="266" t="s">
        <v>1</v>
      </c>
      <c r="B11" s="168" t="s">
        <v>3</v>
      </c>
      <c r="C11" s="718"/>
      <c r="D11" s="723"/>
      <c r="E11" s="724"/>
      <c r="F11" s="725"/>
      <c r="G11" s="726"/>
      <c r="H11" s="727"/>
      <c r="I11" s="727"/>
      <c r="J11" s="44"/>
      <c r="K11" s="44"/>
      <c r="L11" s="44"/>
      <c r="M11" s="44"/>
      <c r="N11" s="44"/>
      <c r="O11" s="44"/>
      <c r="P11" s="44"/>
    </row>
    <row r="12" spans="1:16" ht="27" customHeight="1" thickBot="1" x14ac:dyDescent="0.3">
      <c r="A12" s="267"/>
      <c r="B12" s="645"/>
      <c r="C12" s="719"/>
      <c r="D12" s="169" t="s">
        <v>4</v>
      </c>
      <c r="E12" s="169" t="s">
        <v>5</v>
      </c>
      <c r="F12" s="169" t="s">
        <v>6</v>
      </c>
      <c r="G12" s="644"/>
      <c r="H12" s="644"/>
      <c r="I12" s="131"/>
      <c r="J12" s="28"/>
      <c r="K12" s="28"/>
      <c r="L12" s="28"/>
      <c r="M12" s="28"/>
      <c r="N12" s="28"/>
      <c r="O12" s="28"/>
      <c r="P12" s="28"/>
    </row>
    <row r="13" spans="1:16" ht="26.25" customHeight="1" thickBot="1" x14ac:dyDescent="0.3">
      <c r="A13" s="278"/>
      <c r="B13" s="96" t="s">
        <v>106</v>
      </c>
      <c r="C13" s="92"/>
      <c r="D13" s="92"/>
      <c r="E13" s="92"/>
      <c r="F13" s="92"/>
      <c r="G13" s="613"/>
      <c r="H13" s="613"/>
      <c r="I13" s="66"/>
      <c r="J13" s="28"/>
      <c r="K13" s="28"/>
      <c r="L13" s="28"/>
      <c r="M13" s="28"/>
      <c r="N13" s="28"/>
      <c r="O13" s="28"/>
      <c r="P13" s="28"/>
    </row>
    <row r="14" spans="1:16" ht="37.5" customHeight="1" thickBot="1" x14ac:dyDescent="0.3">
      <c r="A14" s="378">
        <v>3</v>
      </c>
      <c r="B14" s="234" t="s">
        <v>28</v>
      </c>
      <c r="C14" s="195" t="s">
        <v>94</v>
      </c>
      <c r="D14" s="13">
        <v>4</v>
      </c>
      <c r="E14" s="13">
        <v>2.7</v>
      </c>
      <c r="F14" s="13">
        <v>9.1</v>
      </c>
      <c r="G14" s="63">
        <f>(D14*4)+(E14*9)+(F14*4)</f>
        <v>76.699999999999989</v>
      </c>
      <c r="H14" s="103">
        <v>0</v>
      </c>
      <c r="I14" s="148">
        <v>12.6</v>
      </c>
      <c r="J14" s="37"/>
      <c r="K14" s="37"/>
      <c r="L14" s="43"/>
      <c r="M14" s="37"/>
      <c r="N14" s="37"/>
      <c r="O14" s="37"/>
      <c r="P14" s="37"/>
    </row>
    <row r="15" spans="1:16" ht="34.5" customHeight="1" thickBot="1" x14ac:dyDescent="0.3">
      <c r="A15" s="131">
        <v>302</v>
      </c>
      <c r="B15" s="234" t="s">
        <v>222</v>
      </c>
      <c r="C15" s="197" t="s">
        <v>84</v>
      </c>
      <c r="D15" s="24">
        <v>13.2</v>
      </c>
      <c r="E15" s="24">
        <v>15.1</v>
      </c>
      <c r="F15" s="24">
        <v>34.200000000000003</v>
      </c>
      <c r="G15" s="26">
        <f>(D15*4)+(E15*9)+(F15*4)</f>
        <v>325.5</v>
      </c>
      <c r="H15" s="26">
        <v>0</v>
      </c>
      <c r="I15" s="148">
        <v>21.9</v>
      </c>
      <c r="J15" s="37"/>
      <c r="K15" s="37"/>
      <c r="L15" s="37"/>
      <c r="M15" s="37"/>
      <c r="N15" s="37"/>
      <c r="O15" s="37"/>
      <c r="P15" s="37"/>
    </row>
    <row r="16" spans="1:16" ht="35.25" customHeight="1" thickBot="1" x14ac:dyDescent="0.3">
      <c r="A16" s="131">
        <v>693</v>
      </c>
      <c r="B16" s="196" t="s">
        <v>177</v>
      </c>
      <c r="C16" s="131">
        <v>200</v>
      </c>
      <c r="D16" s="24">
        <v>3.7</v>
      </c>
      <c r="E16" s="24">
        <v>3.5</v>
      </c>
      <c r="F16" s="24">
        <v>27</v>
      </c>
      <c r="G16" s="63">
        <f>(D16*4)+(E16*9)+(F16*4)</f>
        <v>154.30000000000001</v>
      </c>
      <c r="H16" s="63">
        <v>0</v>
      </c>
      <c r="I16" s="148">
        <v>9.77</v>
      </c>
      <c r="J16" s="37"/>
      <c r="K16" s="37"/>
      <c r="L16" s="37"/>
      <c r="M16" s="37"/>
      <c r="N16" s="37"/>
      <c r="O16" s="37"/>
      <c r="P16" s="37"/>
    </row>
    <row r="17" spans="1:17" ht="35.25" customHeight="1" thickBot="1" x14ac:dyDescent="0.3">
      <c r="A17" s="269" t="s">
        <v>15</v>
      </c>
      <c r="B17" s="205" t="s">
        <v>36</v>
      </c>
      <c r="C17" s="217">
        <v>18.399999999999999</v>
      </c>
      <c r="D17" s="25">
        <v>1.1299999999999999</v>
      </c>
      <c r="E17" s="25">
        <v>0.31</v>
      </c>
      <c r="F17" s="25">
        <v>7.47</v>
      </c>
      <c r="G17" s="26">
        <f>(D17*4)+(E17*9)+(F17*4)</f>
        <v>37.19</v>
      </c>
      <c r="H17" s="26">
        <v>0</v>
      </c>
      <c r="I17" s="148">
        <v>1.1499999999999999</v>
      </c>
      <c r="J17" s="43">
        <f>I17/C17*1000</f>
        <v>62.5</v>
      </c>
      <c r="K17" s="37"/>
      <c r="L17" s="37"/>
      <c r="M17" s="37"/>
      <c r="N17" s="37"/>
      <c r="O17" s="37"/>
      <c r="P17" s="37"/>
    </row>
    <row r="18" spans="1:17" ht="35.25" customHeight="1" x14ac:dyDescent="0.25">
      <c r="A18" s="276" t="s">
        <v>109</v>
      </c>
      <c r="B18" s="247" t="s">
        <v>57</v>
      </c>
      <c r="C18" s="168">
        <v>163.5</v>
      </c>
      <c r="D18" s="227">
        <v>1.64</v>
      </c>
      <c r="E18" s="227">
        <v>0.36</v>
      </c>
      <c r="F18" s="227">
        <v>14.7</v>
      </c>
      <c r="G18" s="26">
        <f>(D18*4)+(E18*9)+(F18*4)</f>
        <v>68.599999999999994</v>
      </c>
      <c r="H18" s="26">
        <v>0</v>
      </c>
      <c r="I18" s="325">
        <v>21.58</v>
      </c>
      <c r="J18" s="43"/>
      <c r="K18" s="37"/>
      <c r="L18" s="37"/>
      <c r="M18" s="37"/>
      <c r="N18" s="37"/>
      <c r="O18" s="37"/>
      <c r="P18" s="37"/>
    </row>
    <row r="19" spans="1:17" ht="28.5" customHeight="1" x14ac:dyDescent="0.25">
      <c r="A19" s="643"/>
      <c r="B19" s="616" t="s">
        <v>8</v>
      </c>
      <c r="C19" s="615"/>
      <c r="D19" s="615">
        <f t="shared" ref="D19:I19" si="0">SUM(D14:D18)</f>
        <v>23.669999999999998</v>
      </c>
      <c r="E19" s="615">
        <f t="shared" si="0"/>
        <v>21.97</v>
      </c>
      <c r="F19" s="615">
        <f t="shared" si="0"/>
        <v>92.470000000000013</v>
      </c>
      <c r="G19" s="615">
        <f t="shared" si="0"/>
        <v>662.29000000000008</v>
      </c>
      <c r="H19" s="615">
        <f t="shared" si="0"/>
        <v>0</v>
      </c>
      <c r="I19" s="475">
        <f t="shared" si="0"/>
        <v>67</v>
      </c>
      <c r="J19" s="28"/>
      <c r="K19" s="28"/>
      <c r="L19" s="28"/>
      <c r="M19" s="28"/>
      <c r="N19" s="28"/>
      <c r="O19" s="28"/>
      <c r="P19" s="28"/>
    </row>
    <row r="20" spans="1:17" ht="24.75" customHeight="1" thickBot="1" x14ac:dyDescent="0.3">
      <c r="A20" s="74"/>
      <c r="B20" s="642" t="s">
        <v>107</v>
      </c>
      <c r="C20" s="68"/>
      <c r="D20" s="68"/>
      <c r="E20" s="68"/>
      <c r="F20" s="641"/>
      <c r="G20" s="640"/>
      <c r="H20" s="639"/>
      <c r="I20" s="638"/>
      <c r="J20" s="28"/>
      <c r="K20" s="28"/>
      <c r="L20" s="28"/>
      <c r="M20" s="28"/>
      <c r="N20" s="28"/>
      <c r="O20" s="28"/>
      <c r="P20" s="28"/>
    </row>
    <row r="21" spans="1:17" ht="38.25" customHeight="1" thickBot="1" x14ac:dyDescent="0.3">
      <c r="A21" s="139">
        <v>1</v>
      </c>
      <c r="B21" s="216" t="s">
        <v>28</v>
      </c>
      <c r="C21" s="320" t="s">
        <v>85</v>
      </c>
      <c r="D21" s="24">
        <v>6</v>
      </c>
      <c r="E21" s="24">
        <v>4</v>
      </c>
      <c r="F21" s="24">
        <v>13.6</v>
      </c>
      <c r="G21" s="54">
        <f>(D21*4)+(E21*9)+(F21*4)</f>
        <v>114.4</v>
      </c>
      <c r="H21" s="9">
        <v>0</v>
      </c>
      <c r="I21" s="336">
        <v>17.8</v>
      </c>
      <c r="J21" s="28"/>
      <c r="K21" s="28"/>
      <c r="L21" s="28"/>
      <c r="M21" s="28"/>
      <c r="N21" s="28"/>
      <c r="O21" s="28"/>
      <c r="P21" s="28"/>
    </row>
    <row r="22" spans="1:17" ht="34.5" customHeight="1" thickBot="1" x14ac:dyDescent="0.3">
      <c r="A22" s="131">
        <v>302</v>
      </c>
      <c r="B22" s="234" t="s">
        <v>222</v>
      </c>
      <c r="C22" s="197" t="s">
        <v>78</v>
      </c>
      <c r="D22" s="24">
        <v>11.8</v>
      </c>
      <c r="E22" s="24">
        <v>14</v>
      </c>
      <c r="F22" s="24">
        <v>27.9</v>
      </c>
      <c r="G22" s="26">
        <f>(D22*4)+(E22*9)+(F22*4)</f>
        <v>284.79999999999995</v>
      </c>
      <c r="H22" s="26">
        <v>0</v>
      </c>
      <c r="I22" s="148">
        <v>25.1</v>
      </c>
      <c r="J22" s="28"/>
      <c r="K22" s="28"/>
      <c r="L22" s="28"/>
      <c r="M22" s="28"/>
      <c r="N22" s="28"/>
      <c r="O22" s="28"/>
      <c r="P22" s="28"/>
    </row>
    <row r="23" spans="1:17" ht="36" customHeight="1" x14ac:dyDescent="0.25">
      <c r="A23" s="167">
        <v>693</v>
      </c>
      <c r="B23" s="194" t="s">
        <v>177</v>
      </c>
      <c r="C23" s="167">
        <v>200</v>
      </c>
      <c r="D23" s="36">
        <v>3.7</v>
      </c>
      <c r="E23" s="36">
        <v>3.5</v>
      </c>
      <c r="F23" s="36">
        <v>27</v>
      </c>
      <c r="G23" s="63">
        <f>(D23*4)+(E23*9)+(F23*4)</f>
        <v>154.30000000000001</v>
      </c>
      <c r="H23" s="63">
        <v>0</v>
      </c>
      <c r="I23" s="175">
        <v>9.77</v>
      </c>
      <c r="J23" s="28"/>
      <c r="K23" s="28"/>
      <c r="L23" s="28"/>
      <c r="M23" s="28"/>
      <c r="N23" s="28"/>
      <c r="O23" s="28"/>
      <c r="P23" s="28"/>
    </row>
    <row r="24" spans="1:17" ht="32.25" customHeight="1" x14ac:dyDescent="0.25">
      <c r="A24" s="302" t="s">
        <v>15</v>
      </c>
      <c r="B24" s="574" t="s">
        <v>36</v>
      </c>
      <c r="C24" s="569">
        <v>18.399999999999999</v>
      </c>
      <c r="D24" s="183">
        <v>1.1299999999999999</v>
      </c>
      <c r="E24" s="183">
        <v>0.31</v>
      </c>
      <c r="F24" s="183">
        <v>7.47</v>
      </c>
      <c r="G24" s="177">
        <f>(D24*4)+(E24*9)+(F24*4)</f>
        <v>37.19</v>
      </c>
      <c r="H24" s="177">
        <v>0</v>
      </c>
      <c r="I24" s="334">
        <v>1.1499999999999999</v>
      </c>
      <c r="J24" s="43">
        <f>I24/C24*1000</f>
        <v>62.5</v>
      </c>
      <c r="K24" s="28"/>
      <c r="L24" s="28"/>
      <c r="M24" s="28"/>
      <c r="N24" s="28"/>
      <c r="O24" s="28"/>
      <c r="P24" s="28"/>
    </row>
    <row r="25" spans="1:17" ht="32.25" customHeight="1" x14ac:dyDescent="0.25">
      <c r="A25" s="276" t="s">
        <v>109</v>
      </c>
      <c r="B25" s="247" t="s">
        <v>57</v>
      </c>
      <c r="C25" s="168">
        <v>183.2</v>
      </c>
      <c r="D25" s="227">
        <v>1.06</v>
      </c>
      <c r="E25" s="227">
        <v>0.2</v>
      </c>
      <c r="F25" s="227">
        <v>20.100000000000001</v>
      </c>
      <c r="G25" s="296">
        <f>(D25*4)+(E25*9)+(F25*4)</f>
        <v>86.440000000000012</v>
      </c>
      <c r="H25" s="296">
        <v>0</v>
      </c>
      <c r="I25" s="573">
        <v>24.18</v>
      </c>
      <c r="J25" s="43">
        <f>I25/C25*1000</f>
        <v>131.98689956331876</v>
      </c>
      <c r="K25" s="28"/>
      <c r="L25" s="28"/>
      <c r="M25" s="28"/>
      <c r="N25" s="28"/>
      <c r="O25" s="28"/>
      <c r="P25" s="28"/>
    </row>
    <row r="26" spans="1:17" ht="36" customHeight="1" x14ac:dyDescent="0.25">
      <c r="A26" s="415"/>
      <c r="B26" s="414" t="s">
        <v>8</v>
      </c>
      <c r="C26" s="413"/>
      <c r="D26" s="415">
        <f>SUM(D21:D24)</f>
        <v>22.63</v>
      </c>
      <c r="E26" s="415">
        <f>SUM(E21:E24)</f>
        <v>21.81</v>
      </c>
      <c r="F26" s="415">
        <f>SUM(F21:F24)</f>
        <v>75.97</v>
      </c>
      <c r="G26" s="412">
        <f>SUM(G21:G24)</f>
        <v>590.69000000000005</v>
      </c>
      <c r="H26" s="412">
        <f>SUM(H21:H24)</f>
        <v>0</v>
      </c>
      <c r="I26" s="475">
        <f>SUM(I21:I25)</f>
        <v>78</v>
      </c>
      <c r="J26" s="28"/>
      <c r="K26" s="28"/>
      <c r="L26" s="28"/>
      <c r="M26" s="28"/>
      <c r="N26" s="28"/>
      <c r="O26" s="28"/>
      <c r="P26" s="28"/>
    </row>
    <row r="27" spans="1:17" ht="24.75" customHeight="1" thickBot="1" x14ac:dyDescent="0.3">
      <c r="A27" s="279"/>
      <c r="B27" s="96" t="s">
        <v>30</v>
      </c>
      <c r="C27" s="97"/>
      <c r="D27" s="97"/>
      <c r="E27" s="97"/>
      <c r="F27" s="97"/>
      <c r="G27" s="631"/>
      <c r="H27" s="631"/>
      <c r="I27" s="166"/>
      <c r="J27" s="28"/>
      <c r="K27" s="28"/>
      <c r="L27" s="28"/>
      <c r="M27" s="28"/>
      <c r="N27" s="28"/>
      <c r="O27" s="28"/>
      <c r="P27" s="28"/>
      <c r="Q27" s="27"/>
    </row>
    <row r="28" spans="1:17" ht="62.25" customHeight="1" thickBot="1" x14ac:dyDescent="0.3">
      <c r="A28" s="269">
        <v>132</v>
      </c>
      <c r="B28" s="194" t="s">
        <v>223</v>
      </c>
      <c r="C28" s="195" t="s">
        <v>84</v>
      </c>
      <c r="D28" s="36">
        <v>10.199999999999999</v>
      </c>
      <c r="E28" s="36">
        <v>7.86</v>
      </c>
      <c r="F28" s="36">
        <v>21</v>
      </c>
      <c r="G28" s="26">
        <f>(D28*4)+(E28*9)+(F28*4)</f>
        <v>195.54000000000002</v>
      </c>
      <c r="H28" s="26">
        <v>0</v>
      </c>
      <c r="I28" s="137">
        <v>9.36</v>
      </c>
      <c r="J28" s="28"/>
      <c r="K28" s="28"/>
      <c r="L28" s="28"/>
      <c r="M28" s="28"/>
      <c r="N28" s="28"/>
      <c r="O28" s="28"/>
      <c r="P28" s="28"/>
      <c r="Q28" s="27"/>
    </row>
    <row r="29" spans="1:17" ht="35.1" customHeight="1" thickBot="1" x14ac:dyDescent="0.3">
      <c r="A29" s="131">
        <v>423</v>
      </c>
      <c r="B29" s="196" t="s">
        <v>224</v>
      </c>
      <c r="C29" s="197">
        <v>100</v>
      </c>
      <c r="D29" s="24">
        <v>16.399999999999999</v>
      </c>
      <c r="E29" s="24">
        <v>16</v>
      </c>
      <c r="F29" s="24">
        <v>7.3</v>
      </c>
      <c r="G29" s="26">
        <f>(D29*4)+(E29*9)+(F29*4)</f>
        <v>238.79999999999998</v>
      </c>
      <c r="H29" s="26">
        <v>0</v>
      </c>
      <c r="I29" s="148">
        <v>64.510000000000005</v>
      </c>
      <c r="J29" s="37"/>
      <c r="K29" s="37"/>
      <c r="L29" s="37"/>
      <c r="M29" s="37"/>
      <c r="N29" s="37"/>
      <c r="O29" s="37"/>
      <c r="P29" s="37"/>
      <c r="Q29" s="28"/>
    </row>
    <row r="30" spans="1:17" ht="63" customHeight="1" thickBot="1" x14ac:dyDescent="0.3">
      <c r="A30" s="131">
        <v>516</v>
      </c>
      <c r="B30" s="196" t="s">
        <v>136</v>
      </c>
      <c r="C30" s="131">
        <v>180</v>
      </c>
      <c r="D30" s="66">
        <v>5.0999999999999996</v>
      </c>
      <c r="E30" s="66">
        <v>7.5</v>
      </c>
      <c r="F30" s="66">
        <v>28.5</v>
      </c>
      <c r="G30" s="87">
        <f>(D30*4)+(E30*9)+(F30*4)</f>
        <v>201.9</v>
      </c>
      <c r="H30" s="87">
        <v>0</v>
      </c>
      <c r="I30" s="202">
        <v>9.2200000000000006</v>
      </c>
      <c r="J30" s="37"/>
      <c r="K30" s="37"/>
      <c r="L30" s="37"/>
      <c r="M30" s="37"/>
      <c r="N30" s="37"/>
      <c r="O30" s="37"/>
      <c r="P30" s="37"/>
      <c r="Q30" s="27"/>
    </row>
    <row r="31" spans="1:17" ht="35.1" customHeight="1" thickBot="1" x14ac:dyDescent="0.3">
      <c r="A31" s="180" t="s">
        <v>25</v>
      </c>
      <c r="B31" s="203" t="s">
        <v>154</v>
      </c>
      <c r="C31" s="181">
        <v>200</v>
      </c>
      <c r="D31" s="179">
        <v>0</v>
      </c>
      <c r="E31" s="179">
        <v>0</v>
      </c>
      <c r="F31" s="179">
        <v>19.399999999999999</v>
      </c>
      <c r="G31" s="177">
        <f>(D31*4)+(E31*9)+(F31*4)</f>
        <v>77.599999999999994</v>
      </c>
      <c r="H31" s="291">
        <v>20</v>
      </c>
      <c r="I31" s="207">
        <v>8.32</v>
      </c>
      <c r="J31" s="37"/>
      <c r="K31" s="37"/>
      <c r="L31" s="37"/>
      <c r="M31" s="37"/>
      <c r="N31" s="37"/>
      <c r="O31" s="37"/>
      <c r="P31" s="37"/>
    </row>
    <row r="32" spans="1:17" ht="35.1" customHeight="1" thickBot="1" x14ac:dyDescent="0.3">
      <c r="A32" s="131" t="s">
        <v>15</v>
      </c>
      <c r="B32" s="196" t="s">
        <v>36</v>
      </c>
      <c r="C32" s="603">
        <v>37.200000000000003</v>
      </c>
      <c r="D32" s="24">
        <v>2.7</v>
      </c>
      <c r="E32" s="24">
        <v>0.7</v>
      </c>
      <c r="F32" s="24">
        <v>17.600000000000001</v>
      </c>
      <c r="G32" s="54">
        <f>(D32*4)+(E32*9)+(F32*4)</f>
        <v>87.5</v>
      </c>
      <c r="H32" s="54">
        <v>0</v>
      </c>
      <c r="I32" s="158">
        <v>2.33</v>
      </c>
      <c r="J32" s="43">
        <f>I32/C32*1000</f>
        <v>62.634408602150543</v>
      </c>
      <c r="K32" s="37"/>
      <c r="L32" s="37"/>
      <c r="M32" s="37"/>
      <c r="N32" s="37"/>
      <c r="O32" s="37"/>
      <c r="P32" s="37"/>
    </row>
    <row r="33" spans="1:16" ht="44.25" customHeight="1" thickBot="1" x14ac:dyDescent="0.3">
      <c r="A33" s="133" t="s">
        <v>76</v>
      </c>
      <c r="B33" s="205" t="s">
        <v>13</v>
      </c>
      <c r="C33" s="612">
        <v>36.1</v>
      </c>
      <c r="D33" s="25">
        <v>2.2999999999999998</v>
      </c>
      <c r="E33" s="25">
        <v>0.6</v>
      </c>
      <c r="F33" s="25">
        <v>15.3</v>
      </c>
      <c r="G33" s="26">
        <f>(D33+F33)*4+E33*9</f>
        <v>75.800000000000011</v>
      </c>
      <c r="H33" s="26">
        <v>0</v>
      </c>
      <c r="I33" s="148">
        <v>2.2599999999999998</v>
      </c>
      <c r="J33" s="43">
        <f>I33/C33*1000</f>
        <v>62.603878116343481</v>
      </c>
      <c r="K33" s="37"/>
      <c r="L33" s="37"/>
      <c r="M33" s="37"/>
      <c r="N33" s="37"/>
      <c r="O33" s="37"/>
      <c r="P33" s="37"/>
    </row>
    <row r="34" spans="1:16" ht="15.75" customHeight="1" thickBot="1" x14ac:dyDescent="0.3">
      <c r="A34" s="637"/>
      <c r="B34" s="205"/>
      <c r="C34" s="636"/>
      <c r="D34" s="326"/>
      <c r="E34" s="311"/>
      <c r="F34" s="311"/>
      <c r="G34" s="635"/>
      <c r="H34" s="634"/>
      <c r="I34" s="633"/>
      <c r="J34" s="43" t="e">
        <f>I34/C34*1000</f>
        <v>#DIV/0!</v>
      </c>
      <c r="K34" s="37"/>
      <c r="L34" s="37"/>
      <c r="M34" s="37"/>
      <c r="N34" s="37"/>
      <c r="O34" s="37"/>
      <c r="P34" s="37"/>
    </row>
    <row r="35" spans="1:16" ht="17.25" hidden="1" customHeight="1" x14ac:dyDescent="0.25">
      <c r="A35" s="276"/>
      <c r="B35" s="230"/>
      <c r="C35" s="168"/>
      <c r="D35" s="100"/>
      <c r="E35" s="100"/>
      <c r="F35" s="100"/>
      <c r="G35" s="296"/>
      <c r="H35" s="296"/>
      <c r="I35" s="149"/>
      <c r="J35" s="28"/>
      <c r="K35" s="28"/>
      <c r="L35" s="28"/>
      <c r="M35" s="28"/>
      <c r="N35" s="28"/>
      <c r="O35" s="28"/>
      <c r="P35" s="28"/>
    </row>
    <row r="36" spans="1:16" ht="33" customHeight="1" thickBot="1" x14ac:dyDescent="0.3">
      <c r="A36" s="415"/>
      <c r="B36" s="414" t="s">
        <v>8</v>
      </c>
      <c r="C36" s="415"/>
      <c r="D36" s="415">
        <f t="shared" ref="D36:I36" si="1">SUM(D28:D35)</f>
        <v>36.699999999999996</v>
      </c>
      <c r="E36" s="415">
        <f t="shared" si="1"/>
        <v>32.660000000000004</v>
      </c>
      <c r="F36" s="415">
        <f t="shared" si="1"/>
        <v>109.09999999999998</v>
      </c>
      <c r="G36" s="415">
        <f t="shared" si="1"/>
        <v>877.1400000000001</v>
      </c>
      <c r="H36" s="415">
        <f t="shared" si="1"/>
        <v>20</v>
      </c>
      <c r="I36" s="475">
        <f t="shared" si="1"/>
        <v>96</v>
      </c>
      <c r="J36" s="37"/>
      <c r="K36" s="37"/>
      <c r="L36" s="37"/>
      <c r="M36" s="37"/>
      <c r="N36" s="37"/>
      <c r="O36" s="37"/>
      <c r="P36" s="37"/>
    </row>
    <row r="37" spans="1:16" ht="33.75" hidden="1" customHeight="1" thickBot="1" x14ac:dyDescent="0.3">
      <c r="A37" s="280"/>
      <c r="B37" s="632" t="s">
        <v>10</v>
      </c>
      <c r="C37" s="68"/>
      <c r="D37" s="68">
        <f>D19+D36</f>
        <v>60.36999999999999</v>
      </c>
      <c r="E37" s="68">
        <f>E19+E36</f>
        <v>54.63</v>
      </c>
      <c r="F37" s="68">
        <f>F19+F36</f>
        <v>201.57</v>
      </c>
      <c r="G37" s="70">
        <f>G19+G36</f>
        <v>1539.4300000000003</v>
      </c>
      <c r="H37" s="290"/>
      <c r="I37" s="166"/>
      <c r="J37" s="28"/>
      <c r="K37" s="37"/>
      <c r="L37" s="37"/>
      <c r="M37" s="37"/>
      <c r="N37" s="37"/>
      <c r="O37" s="28"/>
      <c r="P37" s="28"/>
    </row>
    <row r="38" spans="1:16" ht="28.5" customHeight="1" thickBot="1" x14ac:dyDescent="0.3">
      <c r="A38" s="279"/>
      <c r="B38" s="96" t="s">
        <v>31</v>
      </c>
      <c r="C38" s="97"/>
      <c r="D38" s="97"/>
      <c r="E38" s="97"/>
      <c r="F38" s="97"/>
      <c r="G38" s="631"/>
      <c r="H38" s="631"/>
      <c r="I38" s="263"/>
      <c r="J38" s="28"/>
      <c r="K38" s="37"/>
      <c r="L38" s="37"/>
      <c r="M38" s="37"/>
      <c r="N38" s="37"/>
      <c r="O38" s="28"/>
      <c r="P38" s="28"/>
    </row>
    <row r="39" spans="1:16" ht="9.75" customHeight="1" thickBot="1" x14ac:dyDescent="0.3">
      <c r="A39" s="269"/>
      <c r="B39" s="194"/>
      <c r="C39" s="167"/>
      <c r="D39" s="13"/>
      <c r="E39" s="13"/>
      <c r="F39" s="13"/>
      <c r="G39" s="26"/>
      <c r="H39" s="84"/>
      <c r="I39" s="148"/>
      <c r="J39" s="28"/>
      <c r="K39" s="37"/>
      <c r="L39" s="37"/>
      <c r="M39" s="37"/>
      <c r="N39" s="37"/>
      <c r="O39" s="28"/>
      <c r="P39" s="28"/>
    </row>
    <row r="40" spans="1:16" ht="63" customHeight="1" thickBot="1" x14ac:dyDescent="0.3">
      <c r="A40" s="269">
        <v>132</v>
      </c>
      <c r="B40" s="194" t="s">
        <v>199</v>
      </c>
      <c r="C40" s="195" t="s">
        <v>260</v>
      </c>
      <c r="D40" s="36">
        <v>7.2</v>
      </c>
      <c r="E40" s="36">
        <v>5.0599999999999996</v>
      </c>
      <c r="F40" s="36">
        <v>21</v>
      </c>
      <c r="G40" s="26">
        <f>(D40*4)+(E40*9)+(F40*4)</f>
        <v>158.34</v>
      </c>
      <c r="H40" s="26">
        <v>0</v>
      </c>
      <c r="I40" s="148">
        <v>23.44</v>
      </c>
      <c r="J40" s="37"/>
      <c r="K40" s="37"/>
      <c r="L40" s="37"/>
      <c r="M40" s="37"/>
      <c r="N40" s="37"/>
      <c r="O40" s="37"/>
      <c r="P40" s="37"/>
    </row>
    <row r="41" spans="1:16" ht="42" customHeight="1" thickBot="1" x14ac:dyDescent="0.3">
      <c r="A41" s="131">
        <v>423</v>
      </c>
      <c r="B41" s="196" t="s">
        <v>224</v>
      </c>
      <c r="C41" s="197">
        <v>110</v>
      </c>
      <c r="D41" s="24">
        <v>19.7</v>
      </c>
      <c r="E41" s="24">
        <v>19.2</v>
      </c>
      <c r="F41" s="24">
        <v>8</v>
      </c>
      <c r="G41" s="26">
        <f>(D41*4)+(E41*9)+(F41*4)</f>
        <v>283.59999999999997</v>
      </c>
      <c r="H41" s="26">
        <v>0</v>
      </c>
      <c r="I41" s="148">
        <v>71.040000000000006</v>
      </c>
      <c r="J41" s="37"/>
      <c r="K41" s="37"/>
      <c r="L41" s="37"/>
      <c r="M41" s="37"/>
      <c r="N41" s="37"/>
      <c r="O41" s="37"/>
      <c r="P41" s="37"/>
    </row>
    <row r="42" spans="1:16" ht="63.75" customHeight="1" thickBot="1" x14ac:dyDescent="0.3">
      <c r="A42" s="131">
        <v>516</v>
      </c>
      <c r="B42" s="196" t="s">
        <v>136</v>
      </c>
      <c r="C42" s="131">
        <v>180</v>
      </c>
      <c r="D42" s="66">
        <v>6.8</v>
      </c>
      <c r="E42" s="66">
        <v>10</v>
      </c>
      <c r="F42" s="66">
        <v>38</v>
      </c>
      <c r="G42" s="87">
        <f>(D42*4)+(E42*9)+(F42*4)</f>
        <v>269.2</v>
      </c>
      <c r="H42" s="87">
        <v>0</v>
      </c>
      <c r="I42" s="202">
        <v>9.2200000000000006</v>
      </c>
      <c r="J42" s="37"/>
      <c r="K42" s="37"/>
      <c r="L42" s="37"/>
      <c r="M42" s="37"/>
      <c r="N42" s="37"/>
      <c r="O42" s="37"/>
      <c r="P42" s="37"/>
    </row>
    <row r="43" spans="1:16" ht="43.5" customHeight="1" thickBot="1" x14ac:dyDescent="0.3">
      <c r="A43" s="180" t="s">
        <v>25</v>
      </c>
      <c r="B43" s="203" t="s">
        <v>154</v>
      </c>
      <c r="C43" s="181">
        <v>200</v>
      </c>
      <c r="D43" s="179">
        <v>0</v>
      </c>
      <c r="E43" s="179">
        <v>0</v>
      </c>
      <c r="F43" s="179">
        <v>19.399999999999999</v>
      </c>
      <c r="G43" s="177">
        <f>(D43*4)+(E43*9)+(F43*4)</f>
        <v>77.599999999999994</v>
      </c>
      <c r="H43" s="291">
        <v>20</v>
      </c>
      <c r="I43" s="207">
        <v>8.32</v>
      </c>
      <c r="J43" s="37"/>
      <c r="K43" s="37"/>
      <c r="L43" s="37"/>
      <c r="M43" s="37"/>
      <c r="N43" s="37"/>
      <c r="O43" s="37"/>
      <c r="P43" s="37"/>
    </row>
    <row r="44" spans="1:16" ht="3.75" customHeight="1" thickBot="1" x14ac:dyDescent="0.3">
      <c r="A44" s="277"/>
      <c r="B44" s="194"/>
      <c r="C44" s="480"/>
      <c r="D44" s="351"/>
      <c r="E44" s="352"/>
      <c r="F44" s="353"/>
      <c r="G44" s="330"/>
      <c r="H44" s="55"/>
      <c r="I44" s="228"/>
      <c r="J44" s="43"/>
      <c r="K44" s="37"/>
      <c r="L44" s="37"/>
      <c r="M44" s="37"/>
      <c r="N44" s="37"/>
      <c r="O44" s="37"/>
      <c r="P44" s="37"/>
    </row>
    <row r="45" spans="1:16" ht="42.75" customHeight="1" thickBot="1" x14ac:dyDescent="0.3">
      <c r="A45" s="131" t="s">
        <v>15</v>
      </c>
      <c r="B45" s="196" t="s">
        <v>36</v>
      </c>
      <c r="C45" s="603">
        <v>29.1</v>
      </c>
      <c r="D45" s="105">
        <v>2.2999999999999998</v>
      </c>
      <c r="E45" s="105">
        <v>0.6</v>
      </c>
      <c r="F45" s="105">
        <v>15.3</v>
      </c>
      <c r="G45" s="593">
        <f>(D45*4)+(E45*9)+(F45*4)</f>
        <v>75.8</v>
      </c>
      <c r="H45" s="54">
        <v>0</v>
      </c>
      <c r="I45" s="148">
        <v>1.82</v>
      </c>
      <c r="J45" s="43">
        <f>I45/C45*1000</f>
        <v>62.542955326460479</v>
      </c>
      <c r="K45" s="37"/>
      <c r="L45" s="37"/>
      <c r="M45" s="37"/>
      <c r="N45" s="37"/>
      <c r="O45" s="37"/>
      <c r="P45" s="37"/>
    </row>
    <row r="46" spans="1:16" ht="36" customHeight="1" thickBot="1" x14ac:dyDescent="0.3">
      <c r="A46" s="133" t="s">
        <v>76</v>
      </c>
      <c r="B46" s="205" t="s">
        <v>13</v>
      </c>
      <c r="C46" s="217">
        <v>18.5</v>
      </c>
      <c r="D46" s="25">
        <v>2.1</v>
      </c>
      <c r="E46" s="25">
        <v>0.5</v>
      </c>
      <c r="F46" s="25">
        <v>14.1</v>
      </c>
      <c r="G46" s="26">
        <f>(D46+F46)*4+E46*9</f>
        <v>69.3</v>
      </c>
      <c r="H46" s="26">
        <v>0</v>
      </c>
      <c r="I46" s="148">
        <v>1.1599999999999999</v>
      </c>
      <c r="J46" s="43">
        <f>I46/C46*1000</f>
        <v>62.702702702702702</v>
      </c>
      <c r="K46" s="37"/>
      <c r="L46" s="37"/>
      <c r="M46" s="37"/>
      <c r="N46" s="37"/>
      <c r="O46" s="37"/>
      <c r="P46" s="37"/>
    </row>
    <row r="47" spans="1:16" ht="5.25" customHeight="1" thickBot="1" x14ac:dyDescent="0.3">
      <c r="A47" s="269"/>
      <c r="B47" s="205"/>
      <c r="C47" s="218"/>
      <c r="D47" s="25"/>
      <c r="E47" s="25"/>
      <c r="F47" s="25"/>
      <c r="G47" s="26"/>
      <c r="H47" s="26"/>
      <c r="I47" s="137"/>
      <c r="J47" s="43"/>
      <c r="K47" s="37"/>
      <c r="L47" s="37"/>
      <c r="M47" s="37"/>
      <c r="N47" s="28"/>
      <c r="O47" s="37"/>
      <c r="P47" s="28"/>
    </row>
    <row r="48" spans="1:16" ht="36" hidden="1" customHeight="1" thickBot="1" x14ac:dyDescent="0.3">
      <c r="A48" s="630"/>
      <c r="B48" s="629"/>
      <c r="C48" s="628"/>
      <c r="D48" s="627"/>
      <c r="E48" s="627"/>
      <c r="F48" s="627"/>
      <c r="G48" s="626"/>
      <c r="H48" s="626"/>
      <c r="I48" s="625"/>
      <c r="J48" s="28"/>
      <c r="K48" s="37"/>
      <c r="L48" s="37"/>
      <c r="M48" s="37"/>
      <c r="N48" s="28"/>
      <c r="O48" s="37"/>
      <c r="P48" s="28"/>
    </row>
    <row r="49" spans="1:16" ht="24.75" hidden="1" customHeight="1" thickTop="1" thickBot="1" x14ac:dyDescent="0.3">
      <c r="A49" s="279"/>
      <c r="B49" s="624"/>
      <c r="C49" s="623"/>
      <c r="D49" s="623"/>
      <c r="E49" s="623"/>
      <c r="F49" s="623"/>
      <c r="G49" s="178"/>
      <c r="H49" s="178"/>
      <c r="I49" s="166"/>
      <c r="J49" s="28"/>
      <c r="K49" s="37"/>
      <c r="L49" s="37"/>
      <c r="M49" s="37"/>
      <c r="N49" s="28"/>
      <c r="O49" s="37"/>
      <c r="P49" s="28"/>
    </row>
    <row r="50" spans="1:16" ht="30" customHeight="1" x14ac:dyDescent="0.25">
      <c r="A50" s="481"/>
      <c r="B50" s="616" t="s">
        <v>8</v>
      </c>
      <c r="C50" s="615"/>
      <c r="D50" s="615">
        <f>SUM(D40:D49)</f>
        <v>38.099999999999994</v>
      </c>
      <c r="E50" s="615">
        <f>SUM(E40:E49)</f>
        <v>35.36</v>
      </c>
      <c r="F50" s="615">
        <f>SUM(F40:F49)</f>
        <v>115.8</v>
      </c>
      <c r="G50" s="617">
        <f>SUM(G40:G49)</f>
        <v>933.8399999999998</v>
      </c>
      <c r="H50" s="617">
        <f>SUM(H40:H49)</f>
        <v>20</v>
      </c>
      <c r="I50" s="475">
        <f>SUM(I39:I49)</f>
        <v>115</v>
      </c>
      <c r="J50" s="37"/>
      <c r="K50" s="37"/>
      <c r="L50" s="37"/>
      <c r="M50" s="37"/>
      <c r="N50" s="37"/>
      <c r="O50" s="37"/>
      <c r="P50" s="37"/>
    </row>
    <row r="51" spans="1:16" ht="30" customHeight="1" thickBot="1" x14ac:dyDescent="0.3">
      <c r="A51" s="280"/>
      <c r="B51" s="95" t="s">
        <v>24</v>
      </c>
      <c r="C51" s="68"/>
      <c r="D51" s="68"/>
      <c r="E51" s="68"/>
      <c r="F51" s="68"/>
      <c r="G51" s="238"/>
      <c r="H51" s="238"/>
      <c r="I51" s="157"/>
      <c r="J51" s="37"/>
      <c r="K51" s="37"/>
      <c r="L51" s="37"/>
      <c r="M51" s="37"/>
      <c r="N51" s="37"/>
      <c r="O51" s="37"/>
      <c r="P51" s="37"/>
    </row>
    <row r="52" spans="1:16" ht="38.25" customHeight="1" thickBot="1" x14ac:dyDescent="0.3">
      <c r="A52" s="622" t="s">
        <v>205</v>
      </c>
      <c r="B52" s="221" t="s">
        <v>204</v>
      </c>
      <c r="C52" s="223">
        <v>200</v>
      </c>
      <c r="D52" s="111">
        <v>3</v>
      </c>
      <c r="E52" s="111">
        <v>2.8</v>
      </c>
      <c r="F52" s="111">
        <v>8.4</v>
      </c>
      <c r="G52" s="109">
        <f>(D52*4)+(E52*9)+(F52*4)</f>
        <v>70.800000000000011</v>
      </c>
      <c r="H52" s="109">
        <v>0</v>
      </c>
      <c r="I52" s="158">
        <v>26.91</v>
      </c>
      <c r="J52" s="43"/>
      <c r="K52" s="37"/>
      <c r="L52" s="37"/>
      <c r="M52" s="37"/>
      <c r="N52" s="37"/>
      <c r="O52" s="37"/>
      <c r="P52" s="37"/>
    </row>
    <row r="53" spans="1:16" ht="37.5" customHeight="1" thickBot="1" x14ac:dyDescent="0.3">
      <c r="A53" s="131">
        <v>685</v>
      </c>
      <c r="B53" s="196" t="s">
        <v>14</v>
      </c>
      <c r="C53" s="197" t="s">
        <v>261</v>
      </c>
      <c r="D53" s="66">
        <v>3.8</v>
      </c>
      <c r="E53" s="66">
        <v>3.2</v>
      </c>
      <c r="F53" s="66">
        <v>20.170000000000002</v>
      </c>
      <c r="G53" s="69">
        <f>(D53*4)+(E53*9)+(F53*4)</f>
        <v>124.68</v>
      </c>
      <c r="H53" s="69">
        <v>0</v>
      </c>
      <c r="I53" s="158">
        <v>5.09</v>
      </c>
      <c r="J53" s="37"/>
      <c r="K53" s="37"/>
      <c r="L53" s="37"/>
      <c r="M53" s="37"/>
      <c r="N53" s="37"/>
      <c r="O53" s="37"/>
      <c r="P53" s="37"/>
    </row>
    <row r="54" spans="1:16" ht="14.25" customHeight="1" x14ac:dyDescent="0.25">
      <c r="A54" s="621"/>
      <c r="B54" s="247"/>
      <c r="C54" s="620"/>
      <c r="D54" s="620"/>
      <c r="E54" s="620"/>
      <c r="F54" s="620"/>
      <c r="G54" s="619"/>
      <c r="H54" s="619"/>
      <c r="I54" s="618"/>
      <c r="J54" s="43" t="e">
        <f>I54/C54*1000</f>
        <v>#DIV/0!</v>
      </c>
      <c r="K54" s="37"/>
      <c r="L54" s="37"/>
      <c r="M54" s="37"/>
      <c r="N54" s="37"/>
      <c r="O54" s="37"/>
      <c r="P54" s="37"/>
    </row>
    <row r="55" spans="1:16" ht="24.95" customHeight="1" x14ac:dyDescent="0.25">
      <c r="A55" s="481"/>
      <c r="B55" s="616" t="s">
        <v>8</v>
      </c>
      <c r="C55" s="615"/>
      <c r="D55" s="615">
        <f>SUM(D52:D54)</f>
        <v>6.8</v>
      </c>
      <c r="E55" s="615">
        <f>SUM(E52:E54)</f>
        <v>6</v>
      </c>
      <c r="F55" s="615">
        <f>SUM(F52:F54)</f>
        <v>28.57</v>
      </c>
      <c r="G55" s="617">
        <f>SUM(G52:G54)</f>
        <v>195.48000000000002</v>
      </c>
      <c r="H55" s="617"/>
      <c r="I55" s="475">
        <f>SUM(I52:I54)</f>
        <v>32</v>
      </c>
      <c r="J55" s="28"/>
      <c r="K55" s="28"/>
      <c r="L55" s="28"/>
      <c r="M55" s="28"/>
      <c r="N55" s="28"/>
      <c r="O55" s="28"/>
      <c r="P55" s="28"/>
    </row>
    <row r="56" spans="1:16" ht="29.25" customHeight="1" x14ac:dyDescent="0.25">
      <c r="A56" s="274"/>
      <c r="B56" s="96" t="s">
        <v>203</v>
      </c>
      <c r="C56" s="100"/>
      <c r="D56" s="100"/>
      <c r="E56" s="100"/>
      <c r="F56" s="100"/>
      <c r="G56" s="116"/>
      <c r="H56" s="296"/>
      <c r="I56" s="166"/>
    </row>
    <row r="57" spans="1:16" ht="42" customHeight="1" thickBot="1" x14ac:dyDescent="0.3">
      <c r="A57" s="520">
        <v>3</v>
      </c>
      <c r="B57" s="568" t="s">
        <v>28</v>
      </c>
      <c r="C57" s="520" t="s">
        <v>94</v>
      </c>
      <c r="D57" s="79">
        <v>4</v>
      </c>
      <c r="E57" s="79">
        <v>2.7</v>
      </c>
      <c r="F57" s="79">
        <v>9.1</v>
      </c>
      <c r="G57" s="546">
        <f>(D57*4)+(E57*9)+(F57*4)</f>
        <v>76.699999999999989</v>
      </c>
      <c r="H57" s="348">
        <v>0</v>
      </c>
      <c r="I57" s="521">
        <v>12.6</v>
      </c>
    </row>
    <row r="58" spans="1:16" ht="33" customHeight="1" thickBot="1" x14ac:dyDescent="0.35">
      <c r="A58" s="131">
        <v>302</v>
      </c>
      <c r="B58" s="234" t="s">
        <v>222</v>
      </c>
      <c r="C58" s="197" t="s">
        <v>124</v>
      </c>
      <c r="D58" s="24">
        <v>13.2</v>
      </c>
      <c r="E58" s="24">
        <v>15.1</v>
      </c>
      <c r="F58" s="24">
        <v>34.200000000000003</v>
      </c>
      <c r="G58" s="26">
        <f>(D58*4)+(E58*9)+(F58*4)</f>
        <v>325.5</v>
      </c>
      <c r="H58" s="26">
        <v>0</v>
      </c>
      <c r="I58" s="148">
        <v>17.34</v>
      </c>
      <c r="J58" s="30"/>
      <c r="K58" s="29"/>
      <c r="L58" s="31"/>
      <c r="M58" s="31"/>
      <c r="N58" s="31"/>
      <c r="O58" s="31"/>
      <c r="P58" s="31"/>
    </row>
    <row r="59" spans="1:16" ht="36" customHeight="1" thickBot="1" x14ac:dyDescent="0.35">
      <c r="A59" s="131">
        <v>693</v>
      </c>
      <c r="B59" s="196" t="s">
        <v>177</v>
      </c>
      <c r="C59" s="131">
        <v>200</v>
      </c>
      <c r="D59" s="24">
        <v>3.7</v>
      </c>
      <c r="E59" s="24">
        <v>3.5</v>
      </c>
      <c r="F59" s="24">
        <v>27</v>
      </c>
      <c r="G59" s="63">
        <f>(D59*4)+(E59*9)+(F59*4)</f>
        <v>154.30000000000001</v>
      </c>
      <c r="H59" s="63">
        <v>0</v>
      </c>
      <c r="I59" s="148">
        <v>9.77</v>
      </c>
      <c r="J59" s="29"/>
      <c r="K59" s="29"/>
      <c r="L59" s="31"/>
      <c r="M59" s="31"/>
      <c r="N59" s="31"/>
      <c r="O59" s="31"/>
      <c r="P59" s="31"/>
    </row>
    <row r="60" spans="1:16" ht="37.5" customHeight="1" x14ac:dyDescent="0.3">
      <c r="A60" s="277" t="s">
        <v>15</v>
      </c>
      <c r="B60" s="231" t="s">
        <v>36</v>
      </c>
      <c r="C60" s="168">
        <v>36.549999999999997</v>
      </c>
      <c r="D60" s="100">
        <v>2.2999999999999998</v>
      </c>
      <c r="E60" s="100">
        <v>0.3</v>
      </c>
      <c r="F60" s="100">
        <v>13.9</v>
      </c>
      <c r="G60" s="26">
        <f>(D60*4)+(E60*9)+(F60*4)</f>
        <v>67.5</v>
      </c>
      <c r="H60" s="26">
        <v>0</v>
      </c>
      <c r="I60" s="233">
        <v>2.29</v>
      </c>
      <c r="J60" s="43">
        <f>I60/C60*1000</f>
        <v>62.653898768809846</v>
      </c>
      <c r="K60" s="29"/>
      <c r="L60" s="31"/>
      <c r="M60" s="31"/>
      <c r="N60" s="31"/>
      <c r="O60" s="31"/>
      <c r="P60" s="31"/>
    </row>
    <row r="61" spans="1:16" ht="2.25" customHeight="1" x14ac:dyDescent="0.3">
      <c r="A61" s="276"/>
      <c r="B61" s="230"/>
      <c r="C61" s="168"/>
      <c r="D61" s="100"/>
      <c r="E61" s="100"/>
      <c r="F61" s="100"/>
      <c r="G61" s="296"/>
      <c r="H61" s="296"/>
      <c r="I61" s="233"/>
      <c r="J61" s="29"/>
      <c r="K61" s="29"/>
      <c r="L61" s="31"/>
      <c r="M61" s="31"/>
      <c r="N61" s="31"/>
      <c r="O61" s="31"/>
      <c r="P61" s="31"/>
    </row>
    <row r="62" spans="1:16" ht="32.25" customHeight="1" x14ac:dyDescent="0.3">
      <c r="A62" s="481"/>
      <c r="B62" s="616" t="s">
        <v>8</v>
      </c>
      <c r="C62" s="615"/>
      <c r="D62" s="614">
        <f t="shared" ref="D62:I62" si="2">SUM(D57:D61)</f>
        <v>23.2</v>
      </c>
      <c r="E62" s="614">
        <f t="shared" si="2"/>
        <v>21.6</v>
      </c>
      <c r="F62" s="614">
        <f t="shared" si="2"/>
        <v>84.200000000000017</v>
      </c>
      <c r="G62" s="614">
        <f t="shared" si="2"/>
        <v>624</v>
      </c>
      <c r="H62" s="614">
        <f t="shared" si="2"/>
        <v>0</v>
      </c>
      <c r="I62" s="475">
        <f t="shared" si="2"/>
        <v>41.999999999999993</v>
      </c>
      <c r="J62" s="29"/>
      <c r="K62" s="29"/>
      <c r="L62" s="31"/>
      <c r="M62" s="31"/>
      <c r="N62" s="31"/>
      <c r="O62" s="31"/>
      <c r="P62" s="31"/>
    </row>
    <row r="63" spans="1:16" ht="35.1" customHeight="1" thickBot="1" x14ac:dyDescent="0.3">
      <c r="A63" s="476"/>
      <c r="B63" s="95" t="s">
        <v>155</v>
      </c>
      <c r="C63" s="477"/>
      <c r="D63" s="476"/>
      <c r="E63" s="476"/>
      <c r="F63" s="476"/>
      <c r="G63" s="476"/>
      <c r="H63" s="478"/>
      <c r="I63" s="479"/>
    </row>
    <row r="64" spans="1:16" ht="35.1" customHeight="1" thickBot="1" x14ac:dyDescent="0.3">
      <c r="A64" s="131">
        <v>423</v>
      </c>
      <c r="B64" s="196" t="s">
        <v>224</v>
      </c>
      <c r="C64" s="197">
        <v>90</v>
      </c>
      <c r="D64" s="24">
        <v>16.399999999999999</v>
      </c>
      <c r="E64" s="24">
        <v>16</v>
      </c>
      <c r="F64" s="24">
        <v>7.3</v>
      </c>
      <c r="G64" s="26">
        <f>(D64*4)+(E64*9)+(F64*4)</f>
        <v>238.79999999999998</v>
      </c>
      <c r="H64" s="10">
        <v>0</v>
      </c>
      <c r="I64" s="148">
        <v>58.23</v>
      </c>
    </row>
    <row r="65" spans="1:10" ht="63.75" customHeight="1" thickBot="1" x14ac:dyDescent="0.3">
      <c r="A65" s="131">
        <v>516</v>
      </c>
      <c r="B65" s="196" t="s">
        <v>136</v>
      </c>
      <c r="C65" s="131">
        <v>200</v>
      </c>
      <c r="D65" s="66">
        <v>5.0999999999999996</v>
      </c>
      <c r="E65" s="66">
        <v>7.5</v>
      </c>
      <c r="F65" s="66">
        <v>28.5</v>
      </c>
      <c r="G65" s="87">
        <f>(D65*4)+(E65*9)+(F65*4)</f>
        <v>201.9</v>
      </c>
      <c r="H65" s="87">
        <v>0</v>
      </c>
      <c r="I65" s="202">
        <v>10.19</v>
      </c>
    </row>
    <row r="66" spans="1:10" ht="35.1" customHeight="1" thickBot="1" x14ac:dyDescent="0.3">
      <c r="A66" s="180" t="s">
        <v>25</v>
      </c>
      <c r="B66" s="203" t="s">
        <v>154</v>
      </c>
      <c r="C66" s="181">
        <v>200</v>
      </c>
      <c r="D66" s="179">
        <v>0</v>
      </c>
      <c r="E66" s="179">
        <v>0</v>
      </c>
      <c r="F66" s="179">
        <v>19.399999999999999</v>
      </c>
      <c r="G66" s="177">
        <f>(D66*4)+(E66*9)+(F66*4)</f>
        <v>77.599999999999994</v>
      </c>
      <c r="H66" s="291">
        <v>20</v>
      </c>
      <c r="I66" s="207">
        <v>8.32</v>
      </c>
    </row>
    <row r="67" spans="1:10" ht="35.1" customHeight="1" thickBot="1" x14ac:dyDescent="0.3">
      <c r="A67" s="269" t="s">
        <v>15</v>
      </c>
      <c r="B67" s="196" t="s">
        <v>36</v>
      </c>
      <c r="C67" s="331">
        <v>20.100000000000001</v>
      </c>
      <c r="D67" s="308">
        <v>2.84</v>
      </c>
      <c r="E67" s="332">
        <v>0.4</v>
      </c>
      <c r="F67" s="333">
        <v>17.600000000000001</v>
      </c>
      <c r="G67" s="330">
        <f>(D67*4)+(E67*9)+(F67*4)</f>
        <v>85.36</v>
      </c>
      <c r="H67" s="26">
        <v>0</v>
      </c>
      <c r="I67" s="148">
        <v>1.26</v>
      </c>
      <c r="J67" s="43">
        <f>I67/C67*1000</f>
        <v>62.686567164179102</v>
      </c>
    </row>
    <row r="68" spans="1:10" ht="0.75" customHeight="1" x14ac:dyDescent="0.25">
      <c r="A68" s="277"/>
      <c r="B68" s="194"/>
      <c r="C68" s="480"/>
      <c r="D68" s="351"/>
      <c r="E68" s="352"/>
      <c r="F68" s="353"/>
      <c r="G68" s="330"/>
      <c r="H68" s="55"/>
      <c r="I68" s="228"/>
    </row>
    <row r="69" spans="1:10" ht="28.5" customHeight="1" x14ac:dyDescent="0.25">
      <c r="A69" s="415"/>
      <c r="B69" s="414" t="s">
        <v>8</v>
      </c>
      <c r="C69" s="413"/>
      <c r="D69" s="412">
        <f t="shared" ref="D69:I69" si="3">SUM(D64:D68)</f>
        <v>24.34</v>
      </c>
      <c r="E69" s="412">
        <f t="shared" si="3"/>
        <v>23.9</v>
      </c>
      <c r="F69" s="412">
        <f t="shared" si="3"/>
        <v>72.8</v>
      </c>
      <c r="G69" s="412">
        <f t="shared" si="3"/>
        <v>603.66</v>
      </c>
      <c r="H69" s="412">
        <f t="shared" si="3"/>
        <v>20</v>
      </c>
      <c r="I69" s="475">
        <f t="shared" si="3"/>
        <v>78.000000000000014</v>
      </c>
    </row>
    <row r="70" spans="1:10" ht="35.1" customHeight="1" x14ac:dyDescent="0.3">
      <c r="A70" s="85"/>
      <c r="B70" s="689" t="s">
        <v>202</v>
      </c>
      <c r="C70" s="689"/>
      <c r="D70" s="689"/>
      <c r="E70" s="689"/>
      <c r="F70" s="85"/>
      <c r="G70" s="85"/>
      <c r="H70" s="85"/>
      <c r="I70" s="85"/>
    </row>
    <row r="71" spans="1:10" ht="21" customHeight="1" x14ac:dyDescent="0.3">
      <c r="A71" s="85"/>
      <c r="B71" s="673"/>
      <c r="C71" s="673"/>
      <c r="D71" s="673"/>
      <c r="E71" s="86"/>
      <c r="F71" s="85"/>
      <c r="G71" s="85"/>
      <c r="H71" s="85"/>
      <c r="I71" s="85"/>
    </row>
    <row r="72" spans="1:10" ht="20.25" x14ac:dyDescent="0.3">
      <c r="A72" s="85"/>
      <c r="B72" s="689" t="s">
        <v>201</v>
      </c>
      <c r="C72" s="689"/>
      <c r="D72" s="689"/>
      <c r="E72" s="689"/>
      <c r="F72" s="689"/>
      <c r="G72" s="85"/>
      <c r="H72" s="85"/>
      <c r="I72" s="85"/>
    </row>
    <row r="73" spans="1:10" ht="20.25" x14ac:dyDescent="0.3">
      <c r="A73" s="85"/>
      <c r="B73" s="85"/>
      <c r="C73" s="85"/>
      <c r="D73" s="85"/>
      <c r="E73" s="85"/>
      <c r="F73" s="85"/>
      <c r="G73" s="85"/>
      <c r="H73" s="85"/>
      <c r="I73" s="85"/>
    </row>
    <row r="74" spans="1:10" ht="20.25" x14ac:dyDescent="0.3">
      <c r="A74" s="85"/>
      <c r="B74" s="689" t="s">
        <v>200</v>
      </c>
      <c r="C74" s="689"/>
      <c r="D74" s="689"/>
      <c r="E74" s="689"/>
      <c r="F74" s="689"/>
      <c r="I74" s="85"/>
    </row>
  </sheetData>
  <mergeCells count="15">
    <mergeCell ref="H10:H11"/>
    <mergeCell ref="I10:I11"/>
    <mergeCell ref="B70:E70"/>
    <mergeCell ref="I4:J4"/>
    <mergeCell ref="B5:F5"/>
    <mergeCell ref="B6:F6"/>
    <mergeCell ref="F7:I7"/>
    <mergeCell ref="D8:I8"/>
    <mergeCell ref="D9:E9"/>
    <mergeCell ref="B71:D71"/>
    <mergeCell ref="B72:F72"/>
    <mergeCell ref="B74:F74"/>
    <mergeCell ref="C10:C12"/>
    <mergeCell ref="D10:F11"/>
    <mergeCell ref="G10:G11"/>
  </mergeCells>
  <printOptions horizontalCentered="1"/>
  <pageMargins left="0.19685039370078741" right="0.39370078740157483" top="0.19685039370078741" bottom="0.98425196850393704" header="0.70866141732283472" footer="0.51181102362204722"/>
  <pageSetup paperSize="9" scale="35" orientation="portrait" r:id="rId1"/>
  <headerFooter alignWithMargins="0">
    <oddFooter>Страница &amp;P</oddFooter>
  </headerFooter>
  <colBreaks count="1" manualBreakCount="1">
    <brk id="10" max="6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65"/>
  <sheetViews>
    <sheetView topLeftCell="A4" zoomScale="60" zoomScaleNormal="60" zoomScaleSheetLayoutView="75" workbookViewId="0">
      <selection activeCell="C17" sqref="C17"/>
    </sheetView>
  </sheetViews>
  <sheetFormatPr defaultRowHeight="18" x14ac:dyDescent="0.25"/>
  <cols>
    <col min="1" max="1" width="9.1640625" style="1" customWidth="1"/>
    <col min="2" max="2" width="65.75" style="1" customWidth="1"/>
    <col min="3" max="3" width="16.25" style="1" customWidth="1"/>
    <col min="4" max="4" width="8" style="1" customWidth="1"/>
    <col min="5" max="5" width="8.6640625" style="1"/>
    <col min="6" max="6" width="7.6640625" style="1" customWidth="1"/>
    <col min="7" max="7" width="7.83203125" style="1" customWidth="1"/>
    <col min="8" max="8" width="7.25" style="1" customWidth="1"/>
    <col min="9" max="9" width="13.33203125" style="1" customWidth="1"/>
    <col min="10" max="10" width="6.332031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714"/>
      <c r="J4" s="714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0.75" customHeight="1" x14ac:dyDescent="0.35">
      <c r="B6" s="690"/>
      <c r="C6" s="690"/>
      <c r="D6" s="690"/>
      <c r="E6" s="690"/>
      <c r="F6" s="690"/>
    </row>
    <row r="7" spans="1:16" ht="24.95" customHeight="1" x14ac:dyDescent="0.4">
      <c r="F7" s="675" t="s">
        <v>302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39.950000000000003" customHeight="1" thickBot="1" x14ac:dyDescent="0.35">
      <c r="A9" s="35"/>
      <c r="B9" s="35"/>
      <c r="C9" s="35"/>
      <c r="D9" s="677">
        <v>8</v>
      </c>
      <c r="E9" s="677"/>
    </row>
    <row r="10" spans="1:16" ht="37.5" customHeight="1" x14ac:dyDescent="0.25">
      <c r="A10" s="2" t="s">
        <v>0</v>
      </c>
      <c r="B10" s="3" t="s">
        <v>2</v>
      </c>
      <c r="C10" s="728" t="s">
        <v>18</v>
      </c>
      <c r="D10" s="731" t="s">
        <v>19</v>
      </c>
      <c r="E10" s="732"/>
      <c r="F10" s="733"/>
      <c r="G10" s="731" t="s">
        <v>21</v>
      </c>
      <c r="H10" s="728" t="s">
        <v>102</v>
      </c>
      <c r="I10" s="728" t="s">
        <v>23</v>
      </c>
      <c r="J10" s="44" t="s">
        <v>81</v>
      </c>
      <c r="K10" s="44"/>
      <c r="L10" s="44"/>
      <c r="M10" s="38"/>
      <c r="N10" s="44"/>
      <c r="O10" s="44"/>
      <c r="P10" s="44"/>
    </row>
    <row r="11" spans="1:16" ht="38.25" customHeight="1" thickBot="1" x14ac:dyDescent="0.3">
      <c r="A11" s="4" t="s">
        <v>1</v>
      </c>
      <c r="B11" s="5" t="s">
        <v>3</v>
      </c>
      <c r="C11" s="729"/>
      <c r="D11" s="734"/>
      <c r="E11" s="735"/>
      <c r="F11" s="736"/>
      <c r="G11" s="737"/>
      <c r="H11" s="738"/>
      <c r="I11" s="738"/>
      <c r="J11" s="44"/>
      <c r="K11" s="44"/>
      <c r="L11" s="44"/>
      <c r="M11" s="44"/>
      <c r="N11" s="44"/>
      <c r="O11" s="44"/>
      <c r="P11" s="44"/>
    </row>
    <row r="12" spans="1:16" ht="21" thickBot="1" x14ac:dyDescent="0.3">
      <c r="A12" s="6"/>
      <c r="B12" s="7"/>
      <c r="C12" s="730"/>
      <c r="D12" s="17" t="s">
        <v>4</v>
      </c>
      <c r="E12" s="17" t="s">
        <v>5</v>
      </c>
      <c r="F12" s="17" t="s">
        <v>6</v>
      </c>
      <c r="G12" s="48"/>
      <c r="H12" s="48"/>
      <c r="I12" s="20"/>
      <c r="J12" s="28"/>
      <c r="K12" s="28"/>
      <c r="L12" s="28"/>
      <c r="M12" s="28"/>
      <c r="N12" s="28"/>
      <c r="O12" s="28"/>
      <c r="P12" s="28"/>
    </row>
    <row r="13" spans="1:16" ht="33.75" customHeight="1" thickBot="1" x14ac:dyDescent="0.3">
      <c r="A13" s="2"/>
      <c r="B13" s="22" t="s">
        <v>106</v>
      </c>
      <c r="C13" s="125"/>
      <c r="D13" s="2"/>
      <c r="E13" s="2"/>
      <c r="F13" s="2"/>
      <c r="G13" s="21"/>
      <c r="H13" s="21"/>
      <c r="I13" s="9"/>
      <c r="J13" s="28"/>
      <c r="K13" s="60"/>
      <c r="L13" s="28"/>
      <c r="M13" s="28"/>
      <c r="N13" s="28"/>
      <c r="O13" s="28"/>
      <c r="P13" s="28"/>
    </row>
    <row r="14" spans="1:16" ht="49.5" hidden="1" customHeight="1" thickBot="1" x14ac:dyDescent="0.3">
      <c r="A14" s="167"/>
      <c r="B14" s="234"/>
      <c r="C14" s="195"/>
      <c r="D14" s="36"/>
      <c r="E14" s="36"/>
      <c r="F14" s="36"/>
      <c r="G14" s="63"/>
      <c r="H14" s="63"/>
      <c r="I14" s="137"/>
      <c r="J14" s="28"/>
      <c r="K14" s="60"/>
      <c r="L14" s="28"/>
      <c r="M14" s="28"/>
      <c r="N14" s="28"/>
      <c r="O14" s="28"/>
      <c r="P14" s="28"/>
    </row>
    <row r="15" spans="1:16" ht="12.75" customHeight="1" thickBot="1" x14ac:dyDescent="0.3">
      <c r="A15" s="191" t="s">
        <v>75</v>
      </c>
      <c r="B15" s="244" t="s">
        <v>75</v>
      </c>
      <c r="C15" s="245" t="s">
        <v>75</v>
      </c>
      <c r="D15" s="105" t="s">
        <v>75</v>
      </c>
      <c r="E15" s="105" t="s">
        <v>75</v>
      </c>
      <c r="F15" s="105" t="s">
        <v>75</v>
      </c>
      <c r="G15" s="54" t="s">
        <v>75</v>
      </c>
      <c r="H15" s="10" t="s">
        <v>75</v>
      </c>
      <c r="I15" s="148" t="s">
        <v>75</v>
      </c>
      <c r="J15" s="37"/>
      <c r="K15" s="60"/>
      <c r="L15" s="43"/>
      <c r="M15" s="37"/>
      <c r="N15" s="37"/>
      <c r="O15" s="37"/>
      <c r="P15" s="37"/>
    </row>
    <row r="16" spans="1:16" ht="57.75" customHeight="1" thickBot="1" x14ac:dyDescent="0.3">
      <c r="A16" s="131">
        <v>336</v>
      </c>
      <c r="B16" s="194" t="s">
        <v>122</v>
      </c>
      <c r="C16" s="195" t="s">
        <v>185</v>
      </c>
      <c r="D16" s="36">
        <v>16.8</v>
      </c>
      <c r="E16" s="36">
        <v>14.7</v>
      </c>
      <c r="F16" s="36">
        <v>27</v>
      </c>
      <c r="G16" s="26">
        <f>(D16*4)+(E16*9)+(F16*4)</f>
        <v>307.5</v>
      </c>
      <c r="H16" s="54">
        <v>0</v>
      </c>
      <c r="I16" s="148">
        <v>64.2</v>
      </c>
      <c r="J16" s="37"/>
      <c r="K16" s="37"/>
      <c r="L16" s="37"/>
      <c r="M16" s="37"/>
      <c r="N16" s="37"/>
      <c r="O16" s="37"/>
      <c r="P16" s="37"/>
    </row>
    <row r="17" spans="1:17" ht="37.5" customHeight="1" thickBot="1" x14ac:dyDescent="0.3">
      <c r="A17" s="131" t="s">
        <v>137</v>
      </c>
      <c r="B17" s="196" t="s">
        <v>12</v>
      </c>
      <c r="C17" s="197">
        <v>200</v>
      </c>
      <c r="D17" s="24">
        <v>1.4</v>
      </c>
      <c r="E17" s="24">
        <v>1.6</v>
      </c>
      <c r="F17" s="24">
        <v>16.399999999999999</v>
      </c>
      <c r="G17" s="26">
        <f>(D17*4)+(E17*9)+(F17*4)</f>
        <v>85.6</v>
      </c>
      <c r="H17" s="26">
        <v>0</v>
      </c>
      <c r="I17" s="148">
        <v>1.93</v>
      </c>
      <c r="J17" s="43">
        <f>I17/C17*1000</f>
        <v>9.6499999999999986</v>
      </c>
      <c r="K17" s="37"/>
      <c r="L17" s="37"/>
      <c r="M17" s="37"/>
      <c r="N17" s="37"/>
      <c r="O17" s="37"/>
      <c r="P17" s="37"/>
    </row>
    <row r="18" spans="1:17" ht="39.75" customHeight="1" thickBot="1" x14ac:dyDescent="0.3">
      <c r="A18" s="167" t="s">
        <v>125</v>
      </c>
      <c r="B18" s="231" t="s">
        <v>36</v>
      </c>
      <c r="C18" s="462" t="s">
        <v>262</v>
      </c>
      <c r="D18" s="99">
        <v>2.16</v>
      </c>
      <c r="E18" s="99">
        <v>0.3</v>
      </c>
      <c r="F18" s="99">
        <v>13.4</v>
      </c>
      <c r="G18" s="54">
        <f>(D18*4)+(E18*9)+(F18*4)</f>
        <v>64.94</v>
      </c>
      <c r="H18" s="26">
        <v>0</v>
      </c>
      <c r="I18" s="175">
        <v>0.87</v>
      </c>
      <c r="J18" s="43">
        <f>I18/C18*1000</f>
        <v>62.589928057553948</v>
      </c>
      <c r="K18" s="28"/>
      <c r="L18" s="28"/>
      <c r="M18" s="28"/>
      <c r="N18" s="28"/>
      <c r="O18" s="28"/>
      <c r="P18" s="28"/>
    </row>
    <row r="19" spans="1:17" ht="30" customHeight="1" thickBot="1" x14ac:dyDescent="0.3">
      <c r="A19" s="597"/>
      <c r="B19" s="598" t="s">
        <v>8</v>
      </c>
      <c r="C19" s="599"/>
      <c r="D19" s="600">
        <f t="shared" ref="D19:I19" si="0">SUM(D14:D18)</f>
        <v>20.36</v>
      </c>
      <c r="E19" s="600">
        <f t="shared" si="0"/>
        <v>16.600000000000001</v>
      </c>
      <c r="F19" s="600">
        <f t="shared" si="0"/>
        <v>56.8</v>
      </c>
      <c r="G19" s="601">
        <f>SUM(G14:G18)</f>
        <v>458.04</v>
      </c>
      <c r="H19" s="601">
        <f t="shared" si="0"/>
        <v>0</v>
      </c>
      <c r="I19" s="602">
        <f t="shared" si="0"/>
        <v>67.000000000000014</v>
      </c>
      <c r="J19" s="28"/>
      <c r="K19" s="28"/>
      <c r="L19" s="28"/>
      <c r="M19" s="28"/>
      <c r="N19" s="28"/>
      <c r="O19" s="28"/>
      <c r="P19" s="28"/>
    </row>
    <row r="20" spans="1:17" ht="30" customHeight="1" thickBot="1" x14ac:dyDescent="0.3">
      <c r="A20" s="93"/>
      <c r="B20" s="64" t="s">
        <v>110</v>
      </c>
      <c r="C20" s="169"/>
      <c r="D20" s="25"/>
      <c r="E20" s="25"/>
      <c r="F20" s="25"/>
      <c r="G20" s="53"/>
      <c r="H20" s="264"/>
      <c r="I20" s="165"/>
      <c r="J20" s="28"/>
      <c r="K20" s="28"/>
      <c r="L20" s="28"/>
      <c r="M20" s="28"/>
      <c r="N20" s="28"/>
      <c r="O20" s="28"/>
      <c r="P20" s="28"/>
    </row>
    <row r="21" spans="1:17" ht="12" customHeight="1" thickBot="1" x14ac:dyDescent="0.3">
      <c r="A21" s="191" t="s">
        <v>75</v>
      </c>
      <c r="B21" s="244" t="s">
        <v>75</v>
      </c>
      <c r="C21" s="245" t="s">
        <v>75</v>
      </c>
      <c r="D21" s="105" t="s">
        <v>75</v>
      </c>
      <c r="E21" s="105" t="s">
        <v>75</v>
      </c>
      <c r="F21" s="105" t="s">
        <v>75</v>
      </c>
      <c r="G21" s="54" t="s">
        <v>75</v>
      </c>
      <c r="H21" s="10" t="s">
        <v>75</v>
      </c>
      <c r="I21" s="148" t="s">
        <v>75</v>
      </c>
      <c r="J21" s="28"/>
      <c r="K21" s="28"/>
      <c r="L21" s="28"/>
      <c r="M21" s="28"/>
      <c r="N21" s="28"/>
      <c r="O21" s="28"/>
      <c r="P21" s="28"/>
    </row>
    <row r="22" spans="1:17" ht="58.5" customHeight="1" thickBot="1" x14ac:dyDescent="0.3">
      <c r="A22" s="131">
        <v>336</v>
      </c>
      <c r="B22" s="194" t="s">
        <v>122</v>
      </c>
      <c r="C22" s="197" t="s">
        <v>193</v>
      </c>
      <c r="D22" s="36">
        <v>16.8</v>
      </c>
      <c r="E22" s="36">
        <v>14.7</v>
      </c>
      <c r="F22" s="36">
        <v>27</v>
      </c>
      <c r="G22" s="54">
        <f>(D22*4)+(E22*9)+(F22*4)</f>
        <v>307.5</v>
      </c>
      <c r="H22" s="54">
        <v>0</v>
      </c>
      <c r="I22" s="137">
        <v>73.97</v>
      </c>
      <c r="J22" s="28"/>
      <c r="K22" s="28"/>
      <c r="L22" s="28"/>
      <c r="M22" s="28"/>
      <c r="N22" s="28"/>
      <c r="O22" s="28"/>
      <c r="P22" s="28"/>
    </row>
    <row r="23" spans="1:17" ht="37.5" customHeight="1" thickBot="1" x14ac:dyDescent="0.3">
      <c r="A23" s="131" t="s">
        <v>137</v>
      </c>
      <c r="B23" s="196" t="s">
        <v>12</v>
      </c>
      <c r="C23" s="197">
        <v>200</v>
      </c>
      <c r="D23" s="24">
        <v>1.4</v>
      </c>
      <c r="E23" s="24">
        <v>1.6</v>
      </c>
      <c r="F23" s="24">
        <v>16.399999999999999</v>
      </c>
      <c r="G23" s="54">
        <f>(D23*4)+(E23*9)+(F23*4)</f>
        <v>85.6</v>
      </c>
      <c r="H23" s="54">
        <v>0</v>
      </c>
      <c r="I23" s="148">
        <v>1.93</v>
      </c>
      <c r="J23" s="43">
        <f>I23/C23*1000</f>
        <v>9.6499999999999986</v>
      </c>
      <c r="K23" s="28"/>
      <c r="L23" s="28"/>
      <c r="M23" s="28"/>
      <c r="N23" s="28"/>
      <c r="O23" s="28"/>
      <c r="P23" s="28"/>
    </row>
    <row r="24" spans="1:17" ht="39.75" customHeight="1" thickBot="1" x14ac:dyDescent="0.3">
      <c r="A24" s="133" t="s">
        <v>125</v>
      </c>
      <c r="B24" s="205" t="s">
        <v>36</v>
      </c>
      <c r="C24" s="218" t="s">
        <v>263</v>
      </c>
      <c r="D24" s="93">
        <v>2.16</v>
      </c>
      <c r="E24" s="93">
        <v>0.3</v>
      </c>
      <c r="F24" s="93">
        <v>13.4</v>
      </c>
      <c r="G24" s="296">
        <f>(D24*4)+(E24*9)+(F24*4)</f>
        <v>64.94</v>
      </c>
      <c r="H24" s="296">
        <v>0</v>
      </c>
      <c r="I24" s="160">
        <v>2.1</v>
      </c>
      <c r="J24" s="43">
        <f>I24/C24*1000</f>
        <v>62.686567164179117</v>
      </c>
      <c r="K24" s="28"/>
      <c r="L24" s="28"/>
      <c r="M24" s="28"/>
      <c r="N24" s="28"/>
      <c r="O24" s="28"/>
      <c r="P24" s="28"/>
    </row>
    <row r="25" spans="1:17" ht="32.25" customHeight="1" thickTop="1" thickBot="1" x14ac:dyDescent="0.3">
      <c r="A25" s="419"/>
      <c r="B25" s="418" t="s">
        <v>8</v>
      </c>
      <c r="C25" s="417"/>
      <c r="D25" s="419">
        <f t="shared" ref="D25:I25" si="1">SUM(D21:D24)</f>
        <v>20.36</v>
      </c>
      <c r="E25" s="419">
        <f t="shared" si="1"/>
        <v>16.600000000000001</v>
      </c>
      <c r="F25" s="419">
        <f t="shared" si="1"/>
        <v>56.8</v>
      </c>
      <c r="G25" s="419">
        <f t="shared" si="1"/>
        <v>458.04</v>
      </c>
      <c r="H25" s="420">
        <f t="shared" si="1"/>
        <v>0</v>
      </c>
      <c r="I25" s="436">
        <f t="shared" si="1"/>
        <v>78</v>
      </c>
      <c r="J25" s="28"/>
      <c r="K25" s="28"/>
      <c r="L25" s="28"/>
      <c r="M25" s="28"/>
      <c r="N25" s="28"/>
      <c r="O25" s="28"/>
      <c r="P25" s="28"/>
    </row>
    <row r="26" spans="1:17" ht="25.5" customHeight="1" thickTop="1" x14ac:dyDescent="0.25">
      <c r="A26" s="482"/>
      <c r="B26" s="483" t="s">
        <v>30</v>
      </c>
      <c r="C26" s="484"/>
      <c r="D26" s="482"/>
      <c r="E26" s="482"/>
      <c r="F26" s="482"/>
      <c r="G26" s="485"/>
      <c r="H26" s="485"/>
      <c r="I26" s="486"/>
      <c r="J26" s="28"/>
      <c r="K26" s="28"/>
      <c r="L26" s="28"/>
      <c r="M26" s="28"/>
      <c r="N26" s="28"/>
      <c r="O26" s="28"/>
      <c r="P26" s="28"/>
      <c r="Q26" s="27"/>
    </row>
    <row r="27" spans="1:17" ht="45.75" customHeight="1" thickBot="1" x14ac:dyDescent="0.3">
      <c r="A27" s="354" t="s">
        <v>101</v>
      </c>
      <c r="B27" s="359" t="s">
        <v>117</v>
      </c>
      <c r="C27" s="355">
        <v>50</v>
      </c>
      <c r="D27" s="308">
        <v>0.42</v>
      </c>
      <c r="E27" s="332">
        <v>3</v>
      </c>
      <c r="F27" s="332">
        <v>1.38</v>
      </c>
      <c r="G27" s="252">
        <f t="shared" ref="G27:G33" si="2">(D27+F27)*4+E27*9</f>
        <v>34.200000000000003</v>
      </c>
      <c r="H27" s="333">
        <v>0</v>
      </c>
      <c r="I27" s="361">
        <v>10.99</v>
      </c>
      <c r="J27" s="28"/>
      <c r="K27" s="28"/>
      <c r="L27" s="28"/>
      <c r="M27" s="28"/>
      <c r="N27" s="28"/>
      <c r="O27" s="28"/>
      <c r="P27" s="28"/>
      <c r="Q27" s="27"/>
    </row>
    <row r="28" spans="1:17" ht="56.25" customHeight="1" thickBot="1" x14ac:dyDescent="0.3">
      <c r="A28" s="133">
        <v>139</v>
      </c>
      <c r="B28" s="261" t="s">
        <v>243</v>
      </c>
      <c r="C28" s="342" t="s">
        <v>84</v>
      </c>
      <c r="D28" s="99">
        <v>6.2</v>
      </c>
      <c r="E28" s="99">
        <v>3.6</v>
      </c>
      <c r="F28" s="104">
        <v>15.2</v>
      </c>
      <c r="G28" s="604">
        <f t="shared" si="2"/>
        <v>118</v>
      </c>
      <c r="H28" s="362">
        <v>0</v>
      </c>
      <c r="I28" s="160">
        <v>14.71</v>
      </c>
      <c r="J28" s="37"/>
      <c r="K28" s="37"/>
      <c r="L28" s="37"/>
      <c r="M28" s="37"/>
      <c r="N28" s="37"/>
      <c r="O28" s="37"/>
      <c r="P28" s="37"/>
      <c r="Q28" s="28"/>
    </row>
    <row r="29" spans="1:17" ht="56.25" customHeight="1" thickBot="1" x14ac:dyDescent="0.3">
      <c r="A29" s="269">
        <v>493</v>
      </c>
      <c r="B29" s="194" t="s">
        <v>225</v>
      </c>
      <c r="C29" s="648">
        <v>90</v>
      </c>
      <c r="D29" s="36">
        <v>10</v>
      </c>
      <c r="E29" s="36">
        <v>7.9</v>
      </c>
      <c r="F29" s="36">
        <v>2.8</v>
      </c>
      <c r="G29" s="604">
        <f t="shared" si="2"/>
        <v>122.30000000000001</v>
      </c>
      <c r="H29" s="26">
        <v>0</v>
      </c>
      <c r="I29" s="148">
        <v>44.21</v>
      </c>
      <c r="J29" s="37"/>
      <c r="K29" s="37"/>
      <c r="L29" s="37"/>
      <c r="M29" s="37"/>
      <c r="N29" s="37"/>
      <c r="O29" s="37"/>
      <c r="P29" s="37"/>
      <c r="Q29" s="27"/>
    </row>
    <row r="30" spans="1:17" ht="53.25" customHeight="1" thickBot="1" x14ac:dyDescent="0.3">
      <c r="A30" s="131" t="s">
        <v>239</v>
      </c>
      <c r="B30" s="196" t="s">
        <v>240</v>
      </c>
      <c r="C30" s="603">
        <v>180</v>
      </c>
      <c r="D30" s="24">
        <v>3.3</v>
      </c>
      <c r="E30" s="24">
        <v>5.5</v>
      </c>
      <c r="F30" s="24">
        <v>27.4</v>
      </c>
      <c r="G30" s="63">
        <f>(D30+F30)*4+E30*9</f>
        <v>172.3</v>
      </c>
      <c r="H30" s="63">
        <v>0</v>
      </c>
      <c r="I30" s="148">
        <v>14.51</v>
      </c>
      <c r="J30" s="37"/>
      <c r="K30" s="37"/>
      <c r="L30" s="37"/>
      <c r="M30" s="37"/>
      <c r="N30" s="37"/>
      <c r="O30" s="37"/>
      <c r="P30" s="37"/>
    </row>
    <row r="31" spans="1:17" ht="67.5" customHeight="1" thickBot="1" x14ac:dyDescent="0.3">
      <c r="A31" s="131">
        <v>631</v>
      </c>
      <c r="B31" s="196" t="s">
        <v>168</v>
      </c>
      <c r="C31" s="197" t="s">
        <v>92</v>
      </c>
      <c r="D31" s="24">
        <v>0</v>
      </c>
      <c r="E31" s="24">
        <v>0</v>
      </c>
      <c r="F31" s="24">
        <v>14</v>
      </c>
      <c r="G31" s="26">
        <f t="shared" si="2"/>
        <v>56</v>
      </c>
      <c r="H31" s="26">
        <v>60</v>
      </c>
      <c r="I31" s="137">
        <v>7.22</v>
      </c>
      <c r="J31" s="43"/>
      <c r="K31" s="37"/>
      <c r="L31" s="37"/>
      <c r="M31" s="37"/>
      <c r="N31" s="37"/>
      <c r="O31" s="37"/>
      <c r="P31" s="37"/>
    </row>
    <row r="32" spans="1:17" ht="45.75" customHeight="1" thickBot="1" x14ac:dyDescent="0.3">
      <c r="A32" s="133" t="s">
        <v>76</v>
      </c>
      <c r="B32" s="205" t="s">
        <v>36</v>
      </c>
      <c r="C32" s="217">
        <v>37.1</v>
      </c>
      <c r="D32" s="25">
        <v>2.2999999999999998</v>
      </c>
      <c r="E32" s="25">
        <v>0.6</v>
      </c>
      <c r="F32" s="25">
        <v>15.3</v>
      </c>
      <c r="G32" s="26">
        <f t="shared" si="2"/>
        <v>75.800000000000011</v>
      </c>
      <c r="H32" s="26">
        <v>0</v>
      </c>
      <c r="I32" s="137">
        <v>2.3199999999999998</v>
      </c>
      <c r="J32" s="43">
        <f>I32/C32*1000</f>
        <v>62.533692722371953</v>
      </c>
      <c r="K32" s="28"/>
      <c r="L32" s="28"/>
      <c r="M32" s="28"/>
      <c r="N32" s="28"/>
      <c r="O32" s="28"/>
      <c r="P32" s="28"/>
    </row>
    <row r="33" spans="1:16" ht="48.75" customHeight="1" thickBot="1" x14ac:dyDescent="0.3">
      <c r="A33" s="133" t="s">
        <v>76</v>
      </c>
      <c r="B33" s="205" t="s">
        <v>13</v>
      </c>
      <c r="C33" s="217">
        <v>32.6</v>
      </c>
      <c r="D33" s="25">
        <v>2.2000000000000002</v>
      </c>
      <c r="E33" s="25">
        <v>0.5</v>
      </c>
      <c r="F33" s="25">
        <v>14.5</v>
      </c>
      <c r="G33" s="26">
        <f t="shared" si="2"/>
        <v>71.3</v>
      </c>
      <c r="H33" s="26">
        <v>0</v>
      </c>
      <c r="I33" s="137">
        <v>2.04</v>
      </c>
      <c r="J33" s="43">
        <f>I33/C33*1000</f>
        <v>62.576687116564415</v>
      </c>
      <c r="K33" s="28"/>
      <c r="L33" s="28"/>
      <c r="M33" s="28"/>
      <c r="N33" s="28"/>
      <c r="O33" s="28"/>
      <c r="P33" s="28"/>
    </row>
    <row r="34" spans="1:16" ht="33" customHeight="1" thickTop="1" thickBot="1" x14ac:dyDescent="0.3">
      <c r="A34" s="419"/>
      <c r="B34" s="418" t="s">
        <v>8</v>
      </c>
      <c r="C34" s="417"/>
      <c r="D34" s="419">
        <f t="shared" ref="D34:I34" si="3">SUM(D27:D33)</f>
        <v>24.42</v>
      </c>
      <c r="E34" s="419">
        <f t="shared" si="3"/>
        <v>21.1</v>
      </c>
      <c r="F34" s="419">
        <f t="shared" si="3"/>
        <v>90.58</v>
      </c>
      <c r="G34" s="420">
        <f t="shared" si="3"/>
        <v>649.9</v>
      </c>
      <c r="H34" s="420">
        <f t="shared" si="3"/>
        <v>60</v>
      </c>
      <c r="I34" s="421">
        <f t="shared" si="3"/>
        <v>96</v>
      </c>
      <c r="J34" s="43"/>
      <c r="K34" s="37"/>
      <c r="L34" s="37"/>
      <c r="M34" s="37"/>
      <c r="N34" s="37"/>
      <c r="O34" s="37"/>
      <c r="P34" s="37"/>
    </row>
    <row r="35" spans="1:16" ht="33.75" hidden="1" customHeight="1" thickBot="1" x14ac:dyDescent="0.3">
      <c r="A35" s="6"/>
      <c r="B35" s="12" t="s">
        <v>10</v>
      </c>
      <c r="C35" s="143"/>
      <c r="D35" s="8">
        <f>D19+D34</f>
        <v>44.78</v>
      </c>
      <c r="E35" s="8">
        <f>E19+E34</f>
        <v>37.700000000000003</v>
      </c>
      <c r="F35" s="8">
        <f>F19+F34</f>
        <v>147.38</v>
      </c>
      <c r="G35" s="39">
        <f>G19+G34</f>
        <v>1107.94</v>
      </c>
      <c r="H35" s="115"/>
      <c r="I35" s="156"/>
      <c r="J35" s="28"/>
      <c r="K35" s="37"/>
      <c r="L35" s="37"/>
      <c r="M35" s="37"/>
      <c r="N35" s="37"/>
      <c r="O35" s="28"/>
      <c r="P35" s="28"/>
    </row>
    <row r="36" spans="1:16" ht="45" customHeight="1" thickTop="1" x14ac:dyDescent="0.25">
      <c r="A36" s="4"/>
      <c r="B36" s="96" t="s">
        <v>31</v>
      </c>
      <c r="C36" s="130"/>
      <c r="D36" s="4"/>
      <c r="E36" s="4"/>
      <c r="F36" s="4"/>
      <c r="G36" s="42"/>
      <c r="H36" s="42"/>
      <c r="I36" s="235"/>
      <c r="J36" s="28"/>
      <c r="K36" s="37"/>
      <c r="L36" s="37"/>
      <c r="M36" s="37"/>
      <c r="N36" s="37"/>
      <c r="O36" s="28"/>
      <c r="P36" s="28"/>
    </row>
    <row r="37" spans="1:16" ht="45" customHeight="1" x14ac:dyDescent="0.25">
      <c r="A37" s="321" t="s">
        <v>101</v>
      </c>
      <c r="B37" s="360" t="s">
        <v>117</v>
      </c>
      <c r="C37" s="356">
        <v>100</v>
      </c>
      <c r="D37" s="357">
        <v>1.2</v>
      </c>
      <c r="E37" s="357">
        <v>0.08</v>
      </c>
      <c r="F37" s="358">
        <v>10.199999999999999</v>
      </c>
      <c r="G37" s="322">
        <f t="shared" ref="G37:G43" si="4">(D37+F37)*4+E37*9</f>
        <v>46.319999999999993</v>
      </c>
      <c r="H37" s="363">
        <v>0</v>
      </c>
      <c r="I37" s="373">
        <v>21.99</v>
      </c>
      <c r="J37" s="28"/>
      <c r="K37" s="37"/>
      <c r="L37" s="37"/>
      <c r="M37" s="37"/>
      <c r="N37" s="37"/>
      <c r="O37" s="28"/>
      <c r="P37" s="28"/>
    </row>
    <row r="38" spans="1:16" ht="55.5" customHeight="1" thickBot="1" x14ac:dyDescent="0.3">
      <c r="A38" s="133">
        <v>139</v>
      </c>
      <c r="B38" s="261" t="s">
        <v>244</v>
      </c>
      <c r="C38" s="342" t="s">
        <v>78</v>
      </c>
      <c r="D38" s="99">
        <v>6.2</v>
      </c>
      <c r="E38" s="99">
        <v>3.6</v>
      </c>
      <c r="F38" s="104">
        <v>15.2</v>
      </c>
      <c r="G38" s="322">
        <f t="shared" si="4"/>
        <v>118</v>
      </c>
      <c r="H38" s="362">
        <v>0</v>
      </c>
      <c r="I38" s="160">
        <v>15.88</v>
      </c>
      <c r="J38" s="37"/>
      <c r="K38" s="37"/>
      <c r="L38" s="37"/>
      <c r="M38" s="37"/>
      <c r="N38" s="37"/>
      <c r="O38" s="37"/>
      <c r="P38" s="37"/>
    </row>
    <row r="39" spans="1:16" ht="55.5" customHeight="1" thickBot="1" x14ac:dyDescent="0.3">
      <c r="A39" s="269">
        <v>493</v>
      </c>
      <c r="B39" s="194" t="s">
        <v>225</v>
      </c>
      <c r="C39" s="648">
        <v>100</v>
      </c>
      <c r="D39" s="36">
        <v>11.1</v>
      </c>
      <c r="E39" s="36">
        <v>8.8000000000000007</v>
      </c>
      <c r="F39" s="36">
        <v>3.1</v>
      </c>
      <c r="G39" s="26">
        <f>(D39*4)+(E39*9)+(F39*4)</f>
        <v>136</v>
      </c>
      <c r="H39" s="26">
        <v>0</v>
      </c>
      <c r="I39" s="148">
        <v>49.23</v>
      </c>
      <c r="J39" s="37"/>
      <c r="K39" s="37"/>
      <c r="L39" s="37"/>
      <c r="M39" s="37"/>
      <c r="N39" s="37"/>
      <c r="O39" s="37"/>
      <c r="P39" s="37"/>
    </row>
    <row r="40" spans="1:16" ht="58.5" customHeight="1" thickBot="1" x14ac:dyDescent="0.3">
      <c r="A40" s="131" t="s">
        <v>239</v>
      </c>
      <c r="B40" s="196" t="s">
        <v>240</v>
      </c>
      <c r="C40" s="603">
        <v>220</v>
      </c>
      <c r="D40" s="24">
        <v>4.2</v>
      </c>
      <c r="E40" s="24">
        <v>4.13</v>
      </c>
      <c r="F40" s="24">
        <v>25.54</v>
      </c>
      <c r="G40" s="63">
        <f>(D40+F40)*4+E40*9</f>
        <v>156.13</v>
      </c>
      <c r="H40" s="63">
        <v>0</v>
      </c>
      <c r="I40" s="148">
        <v>17.73</v>
      </c>
      <c r="J40" s="37"/>
      <c r="K40" s="37"/>
      <c r="L40" s="37"/>
      <c r="M40" s="37"/>
      <c r="N40" s="37"/>
      <c r="O40" s="37"/>
      <c r="P40" s="37"/>
    </row>
    <row r="41" spans="1:16" ht="65.25" customHeight="1" thickBot="1" x14ac:dyDescent="0.3">
      <c r="A41" s="131">
        <v>631</v>
      </c>
      <c r="B41" s="196" t="s">
        <v>168</v>
      </c>
      <c r="C41" s="197" t="s">
        <v>93</v>
      </c>
      <c r="D41" s="24">
        <v>0</v>
      </c>
      <c r="E41" s="24">
        <v>0</v>
      </c>
      <c r="F41" s="24">
        <v>14</v>
      </c>
      <c r="G41" s="26">
        <v>56</v>
      </c>
      <c r="H41" s="26">
        <v>70</v>
      </c>
      <c r="I41" s="148">
        <v>7.3</v>
      </c>
      <c r="J41" s="37"/>
      <c r="K41" s="37"/>
      <c r="L41" s="37"/>
      <c r="M41" s="37"/>
      <c r="N41" s="37"/>
      <c r="O41" s="37"/>
      <c r="P41" s="37"/>
    </row>
    <row r="42" spans="1:16" ht="43.5" customHeight="1" thickBot="1" x14ac:dyDescent="0.3">
      <c r="A42" s="133" t="s">
        <v>76</v>
      </c>
      <c r="B42" s="205" t="s">
        <v>36</v>
      </c>
      <c r="C42" s="217">
        <v>27.15</v>
      </c>
      <c r="D42" s="25">
        <v>2.2999999999999998</v>
      </c>
      <c r="E42" s="25">
        <v>0.6</v>
      </c>
      <c r="F42" s="25">
        <v>15.3</v>
      </c>
      <c r="G42" s="26">
        <f>(D42+F42)*4+E42*9</f>
        <v>75.800000000000011</v>
      </c>
      <c r="H42" s="26">
        <v>0</v>
      </c>
      <c r="I42" s="148">
        <v>1.7</v>
      </c>
      <c r="J42" s="43">
        <f>I42/C42*1000</f>
        <v>62.615101289134444</v>
      </c>
      <c r="K42" s="37"/>
      <c r="L42" s="37"/>
      <c r="M42" s="37"/>
      <c r="N42" s="37"/>
      <c r="O42" s="37"/>
      <c r="P42" s="37"/>
    </row>
    <row r="43" spans="1:16" ht="39.75" customHeight="1" thickBot="1" x14ac:dyDescent="0.3">
      <c r="A43" s="133" t="s">
        <v>76</v>
      </c>
      <c r="B43" s="205" t="s">
        <v>13</v>
      </c>
      <c r="C43" s="217">
        <v>18.7</v>
      </c>
      <c r="D43" s="25">
        <v>1.4</v>
      </c>
      <c r="E43" s="25">
        <v>0.3</v>
      </c>
      <c r="F43" s="25">
        <v>9.5399999999999991</v>
      </c>
      <c r="G43" s="26">
        <f t="shared" si="4"/>
        <v>46.46</v>
      </c>
      <c r="H43" s="26">
        <v>0</v>
      </c>
      <c r="I43" s="148">
        <v>1.17</v>
      </c>
      <c r="J43" s="43">
        <f>I43/C43*1000</f>
        <v>62.566844919786092</v>
      </c>
      <c r="K43" s="37"/>
      <c r="L43" s="37"/>
      <c r="M43" s="37"/>
      <c r="N43" s="28"/>
      <c r="O43" s="37"/>
      <c r="P43" s="28"/>
    </row>
    <row r="44" spans="1:16" ht="28.5" customHeight="1" thickTop="1" thickBot="1" x14ac:dyDescent="0.3">
      <c r="A44" s="489"/>
      <c r="B44" s="490" t="s">
        <v>8</v>
      </c>
      <c r="C44" s="491"/>
      <c r="D44" s="472">
        <f t="shared" ref="D44:I44" si="5">SUM(D37:D43)</f>
        <v>26.4</v>
      </c>
      <c r="E44" s="472">
        <f t="shared" si="5"/>
        <v>17.510000000000002</v>
      </c>
      <c r="F44" s="472">
        <f t="shared" si="5"/>
        <v>92.88</v>
      </c>
      <c r="G44" s="488">
        <f t="shared" si="5"/>
        <v>634.71</v>
      </c>
      <c r="H44" s="473">
        <f t="shared" si="5"/>
        <v>70</v>
      </c>
      <c r="I44" s="474">
        <f t="shared" si="5"/>
        <v>115</v>
      </c>
      <c r="J44" s="37"/>
      <c r="K44" s="37"/>
      <c r="L44" s="37"/>
      <c r="M44" s="37"/>
      <c r="N44" s="37"/>
      <c r="O44" s="37"/>
      <c r="P44" s="37"/>
    </row>
    <row r="45" spans="1:16" ht="33.75" customHeight="1" thickTop="1" thickBot="1" x14ac:dyDescent="0.3">
      <c r="A45" s="6"/>
      <c r="B45" s="12"/>
      <c r="C45" s="143"/>
      <c r="D45" s="8"/>
      <c r="E45" s="8"/>
      <c r="F45" s="8"/>
      <c r="G45" s="236"/>
      <c r="H45" s="252"/>
      <c r="I45" s="151"/>
      <c r="J45" s="28"/>
      <c r="K45" s="28"/>
      <c r="L45" s="28"/>
      <c r="M45" s="28"/>
      <c r="N45" s="28"/>
      <c r="O45" s="28"/>
      <c r="P45" s="28"/>
    </row>
    <row r="46" spans="1:16" ht="38.25" customHeight="1" thickBot="1" x14ac:dyDescent="0.3">
      <c r="A46" s="4"/>
      <c r="B46" s="49" t="s">
        <v>127</v>
      </c>
      <c r="C46" s="141"/>
      <c r="D46" s="5"/>
      <c r="E46" s="5"/>
      <c r="F46" s="5"/>
      <c r="G46" s="115"/>
      <c r="H46" s="576"/>
      <c r="I46" s="370"/>
    </row>
    <row r="47" spans="1:16" ht="65.25" customHeight="1" thickBot="1" x14ac:dyDescent="0.3">
      <c r="A47" s="131">
        <v>336</v>
      </c>
      <c r="B47" s="194" t="s">
        <v>122</v>
      </c>
      <c r="C47" s="195" t="s">
        <v>164</v>
      </c>
      <c r="D47" s="36">
        <v>16.8</v>
      </c>
      <c r="E47" s="36">
        <v>14.7</v>
      </c>
      <c r="F47" s="36">
        <v>27</v>
      </c>
      <c r="G47" s="26">
        <f>(D47*4)+(E47*9)+(F47*4)</f>
        <v>307.5</v>
      </c>
      <c r="H47" s="54">
        <v>0</v>
      </c>
      <c r="I47" s="137">
        <v>37.11</v>
      </c>
    </row>
    <row r="48" spans="1:16" ht="42" customHeight="1" thickBot="1" x14ac:dyDescent="0.3">
      <c r="A48" s="131" t="s">
        <v>137</v>
      </c>
      <c r="B48" s="196" t="s">
        <v>12</v>
      </c>
      <c r="C48" s="197">
        <v>200</v>
      </c>
      <c r="D48" s="24">
        <v>1.4</v>
      </c>
      <c r="E48" s="24">
        <v>1.6</v>
      </c>
      <c r="F48" s="575">
        <v>16.399999999999999</v>
      </c>
      <c r="G48" s="220">
        <f>(D48*4)+(E48*9)+(F48*4)</f>
        <v>85.6</v>
      </c>
      <c r="H48" s="330">
        <v>0</v>
      </c>
      <c r="I48" s="148">
        <v>1.93</v>
      </c>
    </row>
    <row r="49" spans="1:16" ht="33" customHeight="1" thickBot="1" x14ac:dyDescent="0.35">
      <c r="A49" s="131" t="s">
        <v>125</v>
      </c>
      <c r="B49" s="205" t="s">
        <v>36</v>
      </c>
      <c r="C49" s="218" t="s">
        <v>264</v>
      </c>
      <c r="D49" s="93">
        <v>2.16</v>
      </c>
      <c r="E49" s="93">
        <v>0.3</v>
      </c>
      <c r="F49" s="93">
        <v>13.4</v>
      </c>
      <c r="G49" s="296">
        <f>(D49*4)+(E49*9)+(F49*4)</f>
        <v>64.94</v>
      </c>
      <c r="H49" s="26">
        <v>0</v>
      </c>
      <c r="I49" s="148">
        <v>2.96</v>
      </c>
      <c r="J49" s="43">
        <f>I49/C49*1000</f>
        <v>62.645502645502646</v>
      </c>
      <c r="K49" s="29"/>
      <c r="L49" s="31"/>
      <c r="M49" s="31"/>
      <c r="N49" s="31"/>
      <c r="O49" s="31"/>
      <c r="P49" s="31"/>
    </row>
    <row r="50" spans="1:16" ht="5.25" customHeight="1" thickBot="1" x14ac:dyDescent="0.35">
      <c r="A50" s="269"/>
      <c r="B50" s="196"/>
      <c r="C50" s="197"/>
      <c r="D50" s="24"/>
      <c r="E50" s="24"/>
      <c r="F50" s="24"/>
      <c r="G50" s="26"/>
      <c r="H50" s="26"/>
      <c r="I50" s="137"/>
      <c r="J50" s="43" t="e">
        <f>I50/C50*1000</f>
        <v>#DIV/0!</v>
      </c>
      <c r="K50" s="29"/>
      <c r="L50" s="31"/>
      <c r="M50" s="31"/>
      <c r="N50" s="31"/>
      <c r="O50" s="31"/>
      <c r="P50" s="31"/>
    </row>
    <row r="51" spans="1:16" ht="30.75" hidden="1" customHeight="1" thickBot="1" x14ac:dyDescent="0.35">
      <c r="A51" s="167"/>
      <c r="B51" s="134"/>
      <c r="C51" s="163"/>
      <c r="D51" s="62"/>
      <c r="E51" s="62"/>
      <c r="F51" s="62"/>
      <c r="G51" s="63"/>
      <c r="H51" s="63">
        <v>0</v>
      </c>
      <c r="I51" s="237"/>
      <c r="J51" s="43"/>
      <c r="K51" s="29"/>
      <c r="L51" s="31"/>
      <c r="M51" s="31"/>
      <c r="N51" s="31"/>
      <c r="O51" s="31"/>
      <c r="P51" s="31"/>
    </row>
    <row r="52" spans="1:16" ht="30.75" customHeight="1" thickTop="1" thickBot="1" x14ac:dyDescent="0.35">
      <c r="A52" s="493"/>
      <c r="B52" s="594" t="s">
        <v>8</v>
      </c>
      <c r="C52" s="495" t="s">
        <v>9</v>
      </c>
      <c r="D52" s="496">
        <f t="shared" ref="D52:I52" si="6">SUM(D47:D51)</f>
        <v>20.36</v>
      </c>
      <c r="E52" s="496">
        <f t="shared" si="6"/>
        <v>16.600000000000001</v>
      </c>
      <c r="F52" s="496">
        <f t="shared" si="6"/>
        <v>56.8</v>
      </c>
      <c r="G52" s="496">
        <f t="shared" si="6"/>
        <v>458.04</v>
      </c>
      <c r="H52" s="496">
        <f t="shared" si="6"/>
        <v>0</v>
      </c>
      <c r="I52" s="497">
        <f t="shared" si="6"/>
        <v>42</v>
      </c>
      <c r="J52" s="29"/>
      <c r="K52" s="29"/>
      <c r="L52" s="31"/>
      <c r="M52" s="31"/>
      <c r="N52" s="31"/>
      <c r="O52" s="31"/>
      <c r="P52" s="31"/>
    </row>
    <row r="53" spans="1:16" ht="35.1" customHeight="1" thickBot="1" x14ac:dyDescent="0.35">
      <c r="A53" s="348"/>
      <c r="B53" s="49" t="s">
        <v>152</v>
      </c>
      <c r="C53" s="348"/>
      <c r="D53" s="348"/>
      <c r="E53" s="348"/>
      <c r="F53" s="348"/>
      <c r="G53" s="220"/>
      <c r="H53" s="220"/>
      <c r="I53" s="385"/>
      <c r="J53" s="29"/>
      <c r="K53" s="29"/>
      <c r="L53" s="31"/>
      <c r="M53" s="31"/>
      <c r="N53" s="31"/>
      <c r="O53" s="31"/>
      <c r="P53" s="31"/>
    </row>
    <row r="54" spans="1:16" ht="55.5" customHeight="1" thickBot="1" x14ac:dyDescent="0.35">
      <c r="A54" s="269">
        <v>493</v>
      </c>
      <c r="B54" s="194" t="s">
        <v>225</v>
      </c>
      <c r="C54" s="648">
        <v>100</v>
      </c>
      <c r="D54" s="36">
        <v>11.1</v>
      </c>
      <c r="E54" s="36">
        <v>8.8000000000000007</v>
      </c>
      <c r="F54" s="36">
        <v>3.1</v>
      </c>
      <c r="G54" s="26">
        <f>(D54*4)+(E54*9)+(F54*4)</f>
        <v>136</v>
      </c>
      <c r="H54" s="26">
        <v>0</v>
      </c>
      <c r="I54" s="148">
        <v>49.23</v>
      </c>
      <c r="J54" s="29"/>
      <c r="K54" s="29"/>
      <c r="L54" s="31"/>
      <c r="M54" s="31"/>
      <c r="N54" s="31"/>
      <c r="O54" s="31"/>
      <c r="P54" s="31"/>
    </row>
    <row r="55" spans="1:16" ht="52.5" customHeight="1" thickBot="1" x14ac:dyDescent="0.35">
      <c r="A55" s="131" t="s">
        <v>239</v>
      </c>
      <c r="B55" s="196" t="s">
        <v>240</v>
      </c>
      <c r="C55" s="603">
        <v>220</v>
      </c>
      <c r="D55" s="24">
        <v>4.2</v>
      </c>
      <c r="E55" s="24">
        <v>4.13</v>
      </c>
      <c r="F55" s="24">
        <v>25.54</v>
      </c>
      <c r="G55" s="63">
        <f>(D55+F55)*4+E55*9</f>
        <v>156.13</v>
      </c>
      <c r="H55" s="63">
        <v>0</v>
      </c>
      <c r="I55" s="148">
        <v>17.73</v>
      </c>
      <c r="J55" s="29"/>
      <c r="K55" s="29"/>
      <c r="L55" s="31"/>
      <c r="M55" s="31"/>
      <c r="N55" s="31"/>
      <c r="O55" s="31"/>
      <c r="P55" s="31"/>
    </row>
    <row r="56" spans="1:16" ht="70.5" customHeight="1" thickBot="1" x14ac:dyDescent="0.35">
      <c r="A56" s="131">
        <v>631</v>
      </c>
      <c r="B56" s="196" t="s">
        <v>168</v>
      </c>
      <c r="C56" s="197" t="s">
        <v>93</v>
      </c>
      <c r="D56" s="24">
        <v>0</v>
      </c>
      <c r="E56" s="24">
        <v>0</v>
      </c>
      <c r="F56" s="24">
        <v>14</v>
      </c>
      <c r="G56" s="26">
        <v>56</v>
      </c>
      <c r="H56" s="26">
        <v>70</v>
      </c>
      <c r="I56" s="148">
        <v>7.3</v>
      </c>
      <c r="J56" s="29"/>
      <c r="K56" s="29"/>
      <c r="L56" s="31"/>
      <c r="M56" s="31"/>
      <c r="N56" s="31"/>
      <c r="O56" s="31"/>
      <c r="P56" s="31"/>
    </row>
    <row r="57" spans="1:16" ht="33.75" customHeight="1" thickBot="1" x14ac:dyDescent="0.35">
      <c r="A57" s="133" t="s">
        <v>76</v>
      </c>
      <c r="B57" s="205" t="s">
        <v>36</v>
      </c>
      <c r="C57" s="217">
        <v>59.65</v>
      </c>
      <c r="D57" s="25">
        <v>1.4</v>
      </c>
      <c r="E57" s="25">
        <v>0.2</v>
      </c>
      <c r="F57" s="25">
        <v>12.5</v>
      </c>
      <c r="G57" s="26">
        <f>(D57+F57)*4+E57*9</f>
        <v>57.4</v>
      </c>
      <c r="H57" s="26">
        <v>0</v>
      </c>
      <c r="I57" s="148">
        <v>3.74</v>
      </c>
      <c r="J57" s="43">
        <f>I57/C57*1000</f>
        <v>62.699077954735962</v>
      </c>
      <c r="K57" s="29"/>
      <c r="L57" s="31"/>
      <c r="M57" s="31"/>
      <c r="N57" s="31"/>
      <c r="O57" s="31"/>
      <c r="P57" s="31"/>
    </row>
    <row r="58" spans="1:16" ht="34.5" hidden="1" customHeight="1" thickBot="1" x14ac:dyDescent="0.35">
      <c r="A58" s="131"/>
      <c r="B58" s="196"/>
      <c r="C58" s="197"/>
      <c r="D58" s="24"/>
      <c r="E58" s="24"/>
      <c r="F58" s="24"/>
      <c r="G58" s="26"/>
      <c r="H58" s="26"/>
      <c r="I58" s="137"/>
      <c r="J58" s="29"/>
      <c r="K58" s="29"/>
      <c r="L58" s="31"/>
      <c r="M58" s="31"/>
      <c r="N58" s="31"/>
      <c r="O58" s="31"/>
      <c r="P58" s="31"/>
    </row>
    <row r="59" spans="1:16" ht="34.5" hidden="1" customHeight="1" thickBot="1" x14ac:dyDescent="0.35">
      <c r="A59" s="146"/>
      <c r="B59" s="231"/>
      <c r="C59" s="215"/>
      <c r="D59" s="100"/>
      <c r="E59" s="100"/>
      <c r="F59" s="100"/>
      <c r="G59" s="26"/>
      <c r="H59" s="26"/>
      <c r="I59" s="228"/>
      <c r="J59" s="43" t="e">
        <f>I59/C59*1000</f>
        <v>#DIV/0!</v>
      </c>
      <c r="K59" s="29"/>
      <c r="L59" s="31"/>
      <c r="M59" s="31"/>
      <c r="N59" s="31"/>
      <c r="O59" s="31"/>
      <c r="P59" s="31"/>
    </row>
    <row r="60" spans="1:16" ht="35.1" customHeight="1" thickTop="1" thickBot="1" x14ac:dyDescent="0.35">
      <c r="A60" s="419"/>
      <c r="B60" s="418" t="s">
        <v>8</v>
      </c>
      <c r="C60" s="417" t="s">
        <v>9</v>
      </c>
      <c r="D60" s="420">
        <f t="shared" ref="D60:I60" si="7">SUM(D54:D59)</f>
        <v>16.7</v>
      </c>
      <c r="E60" s="420">
        <f t="shared" si="7"/>
        <v>13.129999999999999</v>
      </c>
      <c r="F60" s="420">
        <f t="shared" si="7"/>
        <v>55.14</v>
      </c>
      <c r="G60" s="420">
        <f t="shared" si="7"/>
        <v>405.53</v>
      </c>
      <c r="H60" s="420">
        <f t="shared" si="7"/>
        <v>70</v>
      </c>
      <c r="I60" s="436">
        <f t="shared" si="7"/>
        <v>77.999999999999986</v>
      </c>
      <c r="J60" s="29"/>
      <c r="K60" s="29"/>
      <c r="L60" s="31"/>
      <c r="M60" s="31"/>
      <c r="N60" s="31"/>
      <c r="O60" s="31"/>
      <c r="P60" s="31"/>
    </row>
    <row r="61" spans="1:16" ht="35.1" customHeight="1" thickTop="1" x14ac:dyDescent="0.3">
      <c r="B61" s="32" t="s">
        <v>49</v>
      </c>
      <c r="C61" s="32"/>
      <c r="D61" s="32"/>
      <c r="E61" s="86"/>
      <c r="F61" s="85"/>
      <c r="G61" s="85"/>
      <c r="H61" s="85"/>
    </row>
    <row r="62" spans="1:16" ht="20.25" x14ac:dyDescent="0.3">
      <c r="B62" s="673"/>
      <c r="C62" s="673"/>
      <c r="D62" s="673"/>
      <c r="E62" s="86"/>
      <c r="F62" s="85"/>
      <c r="G62" s="85"/>
      <c r="H62" s="85"/>
    </row>
    <row r="63" spans="1:16" ht="20.25" x14ac:dyDescent="0.3">
      <c r="B63" s="32" t="s">
        <v>56</v>
      </c>
      <c r="C63" s="32"/>
      <c r="D63" s="32"/>
      <c r="E63" s="85"/>
      <c r="F63" s="85"/>
      <c r="G63" s="85"/>
      <c r="H63" s="85"/>
    </row>
    <row r="64" spans="1:16" ht="20.25" x14ac:dyDescent="0.3">
      <c r="B64" s="85"/>
      <c r="C64" s="85"/>
      <c r="D64" s="85"/>
      <c r="E64" s="85"/>
      <c r="F64" s="85"/>
      <c r="G64" s="85"/>
      <c r="H64" s="85"/>
    </row>
    <row r="65" spans="2:4" ht="20.25" x14ac:dyDescent="0.3">
      <c r="B65" s="32" t="s">
        <v>65</v>
      </c>
      <c r="C65" s="32"/>
      <c r="D65" s="32"/>
    </row>
  </sheetData>
  <mergeCells count="12">
    <mergeCell ref="C10:C12"/>
    <mergeCell ref="D10:F11"/>
    <mergeCell ref="G10:G11"/>
    <mergeCell ref="H10:H11"/>
    <mergeCell ref="I10:I11"/>
    <mergeCell ref="B62:D62"/>
    <mergeCell ref="I4:J4"/>
    <mergeCell ref="B5:F5"/>
    <mergeCell ref="B6:F6"/>
    <mergeCell ref="F7:I7"/>
    <mergeCell ref="D8:I8"/>
    <mergeCell ref="D9:E9"/>
  </mergeCells>
  <printOptions horizontalCentered="1"/>
  <pageMargins left="0.19685039370078741" right="0.39370078740157483" top="0.19685039370078741" bottom="0.98425196850393704" header="0.70866141732283472" footer="0.51181102362204722"/>
  <pageSetup paperSize="9" scale="36" orientation="portrait" r:id="rId1"/>
  <headerFooter alignWithMargins="0"/>
  <colBreaks count="1" manualBreakCount="1">
    <brk id="10" max="52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65"/>
  <sheetViews>
    <sheetView topLeftCell="A4" zoomScale="60" zoomScaleNormal="60" zoomScaleSheetLayoutView="75" workbookViewId="0">
      <selection activeCell="G56" sqref="G56"/>
    </sheetView>
  </sheetViews>
  <sheetFormatPr defaultRowHeight="18" x14ac:dyDescent="0.25"/>
  <cols>
    <col min="1" max="1" width="9.1640625" style="1" customWidth="1"/>
    <col min="2" max="2" width="65.75" style="1" customWidth="1"/>
    <col min="3" max="3" width="16.25" style="1" customWidth="1"/>
    <col min="4" max="4" width="8" style="1" customWidth="1"/>
    <col min="5" max="5" width="8.6640625" style="1"/>
    <col min="6" max="6" width="7.6640625" style="1" customWidth="1"/>
    <col min="7" max="7" width="7.83203125" style="1" customWidth="1"/>
    <col min="8" max="8" width="7.25" style="1" customWidth="1"/>
    <col min="9" max="9" width="13.33203125" style="1" customWidth="1"/>
    <col min="10" max="10" width="6.332031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714"/>
      <c r="J4" s="714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0.75" customHeight="1" x14ac:dyDescent="0.35">
      <c r="B6" s="690"/>
      <c r="C6" s="690"/>
      <c r="D6" s="690"/>
      <c r="E6" s="690"/>
      <c r="F6" s="690"/>
    </row>
    <row r="7" spans="1:16" ht="24.95" customHeight="1" x14ac:dyDescent="0.4">
      <c r="F7" s="675" t="s">
        <v>310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39.950000000000003" customHeight="1" thickBot="1" x14ac:dyDescent="0.35">
      <c r="A9" s="35"/>
      <c r="B9" s="35"/>
      <c r="C9" s="35"/>
      <c r="D9" s="677">
        <v>8</v>
      </c>
      <c r="E9" s="677"/>
    </row>
    <row r="10" spans="1:16" ht="37.5" customHeight="1" x14ac:dyDescent="0.25">
      <c r="A10" s="2" t="s">
        <v>0</v>
      </c>
      <c r="B10" s="3" t="s">
        <v>2</v>
      </c>
      <c r="C10" s="728" t="s">
        <v>18</v>
      </c>
      <c r="D10" s="731" t="s">
        <v>19</v>
      </c>
      <c r="E10" s="732"/>
      <c r="F10" s="733"/>
      <c r="G10" s="731" t="s">
        <v>21</v>
      </c>
      <c r="H10" s="728" t="s">
        <v>102</v>
      </c>
      <c r="I10" s="728" t="s">
        <v>23</v>
      </c>
      <c r="J10" s="44" t="s">
        <v>81</v>
      </c>
      <c r="K10" s="44"/>
      <c r="L10" s="44"/>
      <c r="M10" s="38"/>
      <c r="N10" s="44"/>
      <c r="O10" s="44"/>
      <c r="P10" s="44"/>
    </row>
    <row r="11" spans="1:16" ht="38.25" customHeight="1" thickBot="1" x14ac:dyDescent="0.3">
      <c r="A11" s="4" t="s">
        <v>1</v>
      </c>
      <c r="B11" s="5" t="s">
        <v>3</v>
      </c>
      <c r="C11" s="729"/>
      <c r="D11" s="734"/>
      <c r="E11" s="735"/>
      <c r="F11" s="736"/>
      <c r="G11" s="737"/>
      <c r="H11" s="738"/>
      <c r="I11" s="738"/>
      <c r="J11" s="44"/>
      <c r="K11" s="44"/>
      <c r="L11" s="44"/>
      <c r="M11" s="44"/>
      <c r="N11" s="44"/>
      <c r="O11" s="44"/>
      <c r="P11" s="44"/>
    </row>
    <row r="12" spans="1:16" ht="21" thickBot="1" x14ac:dyDescent="0.3">
      <c r="A12" s="6"/>
      <c r="B12" s="7"/>
      <c r="C12" s="730"/>
      <c r="D12" s="17" t="s">
        <v>4</v>
      </c>
      <c r="E12" s="17" t="s">
        <v>5</v>
      </c>
      <c r="F12" s="17" t="s">
        <v>6</v>
      </c>
      <c r="G12" s="48"/>
      <c r="H12" s="48"/>
      <c r="I12" s="20"/>
      <c r="J12" s="28"/>
      <c r="K12" s="28"/>
      <c r="L12" s="28"/>
      <c r="M12" s="28"/>
      <c r="N12" s="28"/>
      <c r="O12" s="28"/>
      <c r="P12" s="28"/>
    </row>
    <row r="13" spans="1:16" ht="33.75" customHeight="1" thickBot="1" x14ac:dyDescent="0.3">
      <c r="A13" s="2"/>
      <c r="B13" s="22" t="s">
        <v>106</v>
      </c>
      <c r="C13" s="125"/>
      <c r="D13" s="2"/>
      <c r="E13" s="2"/>
      <c r="F13" s="2"/>
      <c r="G13" s="21"/>
      <c r="H13" s="21"/>
      <c r="I13" s="9"/>
      <c r="J13" s="28"/>
      <c r="K13" s="60"/>
      <c r="L13" s="28"/>
      <c r="M13" s="28"/>
      <c r="N13" s="28"/>
      <c r="O13" s="28"/>
      <c r="P13" s="28"/>
    </row>
    <row r="14" spans="1:16" ht="49.5" hidden="1" customHeight="1" thickBot="1" x14ac:dyDescent="0.3">
      <c r="A14" s="167"/>
      <c r="B14" s="234"/>
      <c r="C14" s="195"/>
      <c r="D14" s="36"/>
      <c r="E14" s="36"/>
      <c r="F14" s="36"/>
      <c r="G14" s="63"/>
      <c r="H14" s="63"/>
      <c r="I14" s="137"/>
      <c r="J14" s="28"/>
      <c r="K14" s="60"/>
      <c r="L14" s="28"/>
      <c r="M14" s="28"/>
      <c r="N14" s="28"/>
      <c r="O14" s="28"/>
      <c r="P14" s="28"/>
    </row>
    <row r="15" spans="1:16" ht="12.75" customHeight="1" thickBot="1" x14ac:dyDescent="0.3">
      <c r="A15" s="191" t="s">
        <v>75</v>
      </c>
      <c r="B15" s="244" t="s">
        <v>75</v>
      </c>
      <c r="C15" s="245" t="s">
        <v>75</v>
      </c>
      <c r="D15" s="105" t="s">
        <v>75</v>
      </c>
      <c r="E15" s="105" t="s">
        <v>75</v>
      </c>
      <c r="F15" s="105" t="s">
        <v>75</v>
      </c>
      <c r="G15" s="54" t="s">
        <v>75</v>
      </c>
      <c r="H15" s="10" t="s">
        <v>75</v>
      </c>
      <c r="I15" s="148" t="s">
        <v>75</v>
      </c>
      <c r="J15" s="37"/>
      <c r="K15" s="60"/>
      <c r="L15" s="43"/>
      <c r="M15" s="37"/>
      <c r="N15" s="37"/>
      <c r="O15" s="37"/>
      <c r="P15" s="37"/>
    </row>
    <row r="16" spans="1:16" ht="57.75" customHeight="1" thickBot="1" x14ac:dyDescent="0.3">
      <c r="A16" s="131">
        <v>336</v>
      </c>
      <c r="B16" s="194" t="s">
        <v>122</v>
      </c>
      <c r="C16" s="195" t="s">
        <v>185</v>
      </c>
      <c r="D16" s="36">
        <v>16.8</v>
      </c>
      <c r="E16" s="36">
        <v>14.7</v>
      </c>
      <c r="F16" s="36">
        <v>27</v>
      </c>
      <c r="G16" s="26">
        <f>(D16*4)+(E16*9)+(F16*4)</f>
        <v>307.5</v>
      </c>
      <c r="H16" s="54">
        <v>0</v>
      </c>
      <c r="I16" s="148">
        <v>64.2</v>
      </c>
      <c r="J16" s="37"/>
      <c r="K16" s="37"/>
      <c r="L16" s="37"/>
      <c r="M16" s="37"/>
      <c r="N16" s="37"/>
      <c r="O16" s="37"/>
      <c r="P16" s="37"/>
    </row>
    <row r="17" spans="1:17" ht="37.5" customHeight="1" thickBot="1" x14ac:dyDescent="0.3">
      <c r="A17" s="131" t="s">
        <v>137</v>
      </c>
      <c r="B17" s="196" t="s">
        <v>12</v>
      </c>
      <c r="C17" s="197">
        <v>200</v>
      </c>
      <c r="D17" s="24">
        <v>1.4</v>
      </c>
      <c r="E17" s="24">
        <v>1.6</v>
      </c>
      <c r="F17" s="24">
        <v>16.399999999999999</v>
      </c>
      <c r="G17" s="26">
        <f>(D17*4)+(E17*9)+(F17*4)</f>
        <v>85.6</v>
      </c>
      <c r="H17" s="26">
        <v>0</v>
      </c>
      <c r="I17" s="148">
        <v>1.93</v>
      </c>
      <c r="J17" s="43">
        <f>I17/C17*1000</f>
        <v>9.6499999999999986</v>
      </c>
      <c r="K17" s="37"/>
      <c r="L17" s="37"/>
      <c r="M17" s="37"/>
      <c r="N17" s="37"/>
      <c r="O17" s="37"/>
      <c r="P17" s="37"/>
    </row>
    <row r="18" spans="1:17" ht="39.75" customHeight="1" thickBot="1" x14ac:dyDescent="0.3">
      <c r="A18" s="167" t="s">
        <v>125</v>
      </c>
      <c r="B18" s="231" t="s">
        <v>36</v>
      </c>
      <c r="C18" s="462" t="s">
        <v>262</v>
      </c>
      <c r="D18" s="99">
        <v>2.16</v>
      </c>
      <c r="E18" s="99">
        <v>0.3</v>
      </c>
      <c r="F18" s="99">
        <v>13.4</v>
      </c>
      <c r="G18" s="54">
        <f>(D18*4)+(E18*9)+(F18*4)</f>
        <v>64.94</v>
      </c>
      <c r="H18" s="26">
        <v>0</v>
      </c>
      <c r="I18" s="175">
        <v>0.87</v>
      </c>
      <c r="J18" s="43">
        <f>I18/C18*1000</f>
        <v>62.589928057553948</v>
      </c>
      <c r="K18" s="28"/>
      <c r="L18" s="28"/>
      <c r="M18" s="28"/>
      <c r="N18" s="28"/>
      <c r="O18" s="28"/>
      <c r="P18" s="28"/>
    </row>
    <row r="19" spans="1:17" ht="30" customHeight="1" thickBot="1" x14ac:dyDescent="0.3">
      <c r="A19" s="597"/>
      <c r="B19" s="598" t="s">
        <v>8</v>
      </c>
      <c r="C19" s="599"/>
      <c r="D19" s="600">
        <f t="shared" ref="D19:I19" si="0">SUM(D14:D18)</f>
        <v>20.36</v>
      </c>
      <c r="E19" s="600">
        <f t="shared" si="0"/>
        <v>16.600000000000001</v>
      </c>
      <c r="F19" s="600">
        <f t="shared" si="0"/>
        <v>56.8</v>
      </c>
      <c r="G19" s="601">
        <f>SUM(G14:G18)</f>
        <v>458.04</v>
      </c>
      <c r="H19" s="601">
        <f t="shared" si="0"/>
        <v>0</v>
      </c>
      <c r="I19" s="602">
        <f t="shared" si="0"/>
        <v>67.000000000000014</v>
      </c>
      <c r="J19" s="28"/>
      <c r="K19" s="28"/>
      <c r="L19" s="28"/>
      <c r="M19" s="28"/>
      <c r="N19" s="28"/>
      <c r="O19" s="28"/>
      <c r="P19" s="28"/>
    </row>
    <row r="20" spans="1:17" ht="30" customHeight="1" thickBot="1" x14ac:dyDescent="0.3">
      <c r="A20" s="93"/>
      <c r="B20" s="64" t="s">
        <v>110</v>
      </c>
      <c r="C20" s="169"/>
      <c r="D20" s="25"/>
      <c r="E20" s="25"/>
      <c r="F20" s="25"/>
      <c r="G20" s="53"/>
      <c r="H20" s="264"/>
      <c r="I20" s="165"/>
      <c r="J20" s="28"/>
      <c r="K20" s="28"/>
      <c r="L20" s="28"/>
      <c r="M20" s="28"/>
      <c r="N20" s="28"/>
      <c r="O20" s="28"/>
      <c r="P20" s="28"/>
    </row>
    <row r="21" spans="1:17" ht="12" customHeight="1" thickBot="1" x14ac:dyDescent="0.3">
      <c r="A21" s="191" t="s">
        <v>75</v>
      </c>
      <c r="B21" s="244" t="s">
        <v>75</v>
      </c>
      <c r="C21" s="245" t="s">
        <v>75</v>
      </c>
      <c r="D21" s="105" t="s">
        <v>75</v>
      </c>
      <c r="E21" s="105" t="s">
        <v>75</v>
      </c>
      <c r="F21" s="105" t="s">
        <v>75</v>
      </c>
      <c r="G21" s="54" t="s">
        <v>75</v>
      </c>
      <c r="H21" s="10" t="s">
        <v>75</v>
      </c>
      <c r="I21" s="148" t="s">
        <v>75</v>
      </c>
      <c r="J21" s="28"/>
      <c r="K21" s="28"/>
      <c r="L21" s="28"/>
      <c r="M21" s="28"/>
      <c r="N21" s="28"/>
      <c r="O21" s="28"/>
      <c r="P21" s="28"/>
    </row>
    <row r="22" spans="1:17" ht="58.5" customHeight="1" thickBot="1" x14ac:dyDescent="0.3">
      <c r="A22" s="131">
        <v>336</v>
      </c>
      <c r="B22" s="194" t="s">
        <v>122</v>
      </c>
      <c r="C22" s="197" t="s">
        <v>193</v>
      </c>
      <c r="D22" s="36">
        <v>16.8</v>
      </c>
      <c r="E22" s="36">
        <v>14.7</v>
      </c>
      <c r="F22" s="36">
        <v>27</v>
      </c>
      <c r="G22" s="54">
        <f>(D22*4)+(E22*9)+(F22*4)</f>
        <v>307.5</v>
      </c>
      <c r="H22" s="54">
        <v>0</v>
      </c>
      <c r="I22" s="137">
        <v>73.97</v>
      </c>
      <c r="J22" s="28"/>
      <c r="K22" s="28"/>
      <c r="L22" s="28"/>
      <c r="M22" s="28"/>
      <c r="N22" s="28"/>
      <c r="O22" s="28"/>
      <c r="P22" s="28"/>
    </row>
    <row r="23" spans="1:17" ht="37.5" customHeight="1" thickBot="1" x14ac:dyDescent="0.3">
      <c r="A23" s="131" t="s">
        <v>137</v>
      </c>
      <c r="B23" s="196" t="s">
        <v>12</v>
      </c>
      <c r="C23" s="197">
        <v>200</v>
      </c>
      <c r="D23" s="24">
        <v>1.4</v>
      </c>
      <c r="E23" s="24">
        <v>1.6</v>
      </c>
      <c r="F23" s="24">
        <v>16.399999999999999</v>
      </c>
      <c r="G23" s="54">
        <f>(D23*4)+(E23*9)+(F23*4)</f>
        <v>85.6</v>
      </c>
      <c r="H23" s="54">
        <v>0</v>
      </c>
      <c r="I23" s="148">
        <v>1.93</v>
      </c>
      <c r="J23" s="43">
        <f>I23/C23*1000</f>
        <v>9.6499999999999986</v>
      </c>
      <c r="K23" s="28"/>
      <c r="L23" s="28"/>
      <c r="M23" s="28"/>
      <c r="N23" s="28"/>
      <c r="O23" s="28"/>
      <c r="P23" s="28"/>
    </row>
    <row r="24" spans="1:17" ht="39.75" customHeight="1" thickBot="1" x14ac:dyDescent="0.3">
      <c r="A24" s="133" t="s">
        <v>125</v>
      </c>
      <c r="B24" s="205" t="s">
        <v>36</v>
      </c>
      <c r="C24" s="218" t="s">
        <v>263</v>
      </c>
      <c r="D24" s="93">
        <v>2.16</v>
      </c>
      <c r="E24" s="93">
        <v>0.3</v>
      </c>
      <c r="F24" s="93">
        <v>13.4</v>
      </c>
      <c r="G24" s="296">
        <f>(D24*4)+(E24*9)+(F24*4)</f>
        <v>64.94</v>
      </c>
      <c r="H24" s="296">
        <v>0</v>
      </c>
      <c r="I24" s="160">
        <v>2.1</v>
      </c>
      <c r="J24" s="43">
        <f>I24/C24*1000</f>
        <v>62.686567164179117</v>
      </c>
      <c r="K24" s="28"/>
      <c r="L24" s="28"/>
      <c r="M24" s="28"/>
      <c r="N24" s="28"/>
      <c r="O24" s="28"/>
      <c r="P24" s="28"/>
    </row>
    <row r="25" spans="1:17" ht="32.25" customHeight="1" thickTop="1" thickBot="1" x14ac:dyDescent="0.3">
      <c r="A25" s="419"/>
      <c r="B25" s="418" t="s">
        <v>8</v>
      </c>
      <c r="C25" s="417"/>
      <c r="D25" s="419">
        <f t="shared" ref="D25:I25" si="1">SUM(D21:D24)</f>
        <v>20.36</v>
      </c>
      <c r="E25" s="419">
        <f t="shared" si="1"/>
        <v>16.600000000000001</v>
      </c>
      <c r="F25" s="419">
        <f t="shared" si="1"/>
        <v>56.8</v>
      </c>
      <c r="G25" s="419">
        <f t="shared" si="1"/>
        <v>458.04</v>
      </c>
      <c r="H25" s="420">
        <f t="shared" si="1"/>
        <v>0</v>
      </c>
      <c r="I25" s="436">
        <f t="shared" si="1"/>
        <v>78</v>
      </c>
      <c r="J25" s="28"/>
      <c r="K25" s="28"/>
      <c r="L25" s="28"/>
      <c r="M25" s="28"/>
      <c r="N25" s="28"/>
      <c r="O25" s="28"/>
      <c r="P25" s="28"/>
    </row>
    <row r="26" spans="1:17" ht="25.5" customHeight="1" thickTop="1" x14ac:dyDescent="0.25">
      <c r="A26" s="482"/>
      <c r="B26" s="483" t="s">
        <v>30</v>
      </c>
      <c r="C26" s="484"/>
      <c r="D26" s="482"/>
      <c r="E26" s="482"/>
      <c r="F26" s="482"/>
      <c r="G26" s="485"/>
      <c r="H26" s="485"/>
      <c r="I26" s="486"/>
      <c r="J26" s="28"/>
      <c r="K26" s="28"/>
      <c r="L26" s="28"/>
      <c r="M26" s="28"/>
      <c r="N26" s="28"/>
      <c r="O26" s="28"/>
      <c r="P26" s="28"/>
      <c r="Q26" s="27"/>
    </row>
    <row r="27" spans="1:17" ht="45.75" customHeight="1" thickBot="1" x14ac:dyDescent="0.3">
      <c r="A27" s="354" t="s">
        <v>101</v>
      </c>
      <c r="B27" s="359" t="s">
        <v>117</v>
      </c>
      <c r="C27" s="355">
        <v>50</v>
      </c>
      <c r="D27" s="308">
        <v>0.42</v>
      </c>
      <c r="E27" s="332">
        <v>3</v>
      </c>
      <c r="F27" s="332">
        <v>1.38</v>
      </c>
      <c r="G27" s="252">
        <f t="shared" ref="G27:G33" si="2">(D27+F27)*4+E27*9</f>
        <v>34.200000000000003</v>
      </c>
      <c r="H27" s="333">
        <v>0</v>
      </c>
      <c r="I27" s="361">
        <v>10.99</v>
      </c>
      <c r="J27" s="28"/>
      <c r="K27" s="28"/>
      <c r="L27" s="28"/>
      <c r="M27" s="28"/>
      <c r="N27" s="28"/>
      <c r="O27" s="28"/>
      <c r="P27" s="28"/>
      <c r="Q27" s="27"/>
    </row>
    <row r="28" spans="1:17" ht="56.25" customHeight="1" thickBot="1" x14ac:dyDescent="0.3">
      <c r="A28" s="133">
        <v>139</v>
      </c>
      <c r="B28" s="261" t="s">
        <v>243</v>
      </c>
      <c r="C28" s="342" t="s">
        <v>84</v>
      </c>
      <c r="D28" s="99">
        <v>6.2</v>
      </c>
      <c r="E28" s="99">
        <v>3.6</v>
      </c>
      <c r="F28" s="104">
        <v>15.2</v>
      </c>
      <c r="G28" s="604">
        <f t="shared" si="2"/>
        <v>118</v>
      </c>
      <c r="H28" s="362">
        <v>0</v>
      </c>
      <c r="I28" s="160">
        <v>14.71</v>
      </c>
      <c r="J28" s="37"/>
      <c r="K28" s="37"/>
      <c r="L28" s="37"/>
      <c r="M28" s="37"/>
      <c r="N28" s="37"/>
      <c r="O28" s="37"/>
      <c r="P28" s="37"/>
      <c r="Q28" s="28"/>
    </row>
    <row r="29" spans="1:17" ht="56.25" customHeight="1" thickBot="1" x14ac:dyDescent="0.3">
      <c r="A29" s="269">
        <v>493</v>
      </c>
      <c r="B29" s="194" t="s">
        <v>225</v>
      </c>
      <c r="C29" s="648">
        <v>90</v>
      </c>
      <c r="D29" s="36">
        <v>10</v>
      </c>
      <c r="E29" s="36">
        <v>7.9</v>
      </c>
      <c r="F29" s="36">
        <v>2.8</v>
      </c>
      <c r="G29" s="604">
        <f t="shared" si="2"/>
        <v>122.30000000000001</v>
      </c>
      <c r="H29" s="26">
        <v>0</v>
      </c>
      <c r="I29" s="148">
        <v>44.21</v>
      </c>
      <c r="J29" s="37"/>
      <c r="K29" s="37"/>
      <c r="L29" s="37"/>
      <c r="M29" s="37"/>
      <c r="N29" s="37"/>
      <c r="O29" s="37"/>
      <c r="P29" s="37"/>
      <c r="Q29" s="27"/>
    </row>
    <row r="30" spans="1:17" ht="43.5" customHeight="1" thickBot="1" x14ac:dyDescent="0.3">
      <c r="A30" s="131">
        <v>520</v>
      </c>
      <c r="B30" s="196" t="s">
        <v>226</v>
      </c>
      <c r="C30" s="603">
        <v>150</v>
      </c>
      <c r="D30" s="24">
        <v>3.3</v>
      </c>
      <c r="E30" s="24">
        <v>5.5</v>
      </c>
      <c r="F30" s="24">
        <v>27.4</v>
      </c>
      <c r="G30" s="63">
        <f>(D30+F30)*4+E30*9</f>
        <v>172.3</v>
      </c>
      <c r="H30" s="63">
        <v>0</v>
      </c>
      <c r="I30" s="148">
        <v>14.26</v>
      </c>
      <c r="J30" s="37"/>
      <c r="K30" s="37"/>
      <c r="L30" s="37"/>
      <c r="M30" s="37"/>
      <c r="N30" s="37"/>
      <c r="O30" s="37"/>
      <c r="P30" s="37"/>
    </row>
    <row r="31" spans="1:17" ht="67.5" customHeight="1" thickBot="1" x14ac:dyDescent="0.3">
      <c r="A31" s="131">
        <v>631</v>
      </c>
      <c r="B31" s="196" t="s">
        <v>168</v>
      </c>
      <c r="C31" s="197" t="s">
        <v>92</v>
      </c>
      <c r="D31" s="24">
        <v>0</v>
      </c>
      <c r="E31" s="24">
        <v>0</v>
      </c>
      <c r="F31" s="24">
        <v>14</v>
      </c>
      <c r="G31" s="26">
        <f t="shared" si="2"/>
        <v>56</v>
      </c>
      <c r="H31" s="26">
        <v>60</v>
      </c>
      <c r="I31" s="137">
        <v>6.73</v>
      </c>
      <c r="J31" s="43"/>
      <c r="K31" s="37"/>
      <c r="L31" s="37"/>
      <c r="M31" s="37"/>
      <c r="N31" s="37"/>
      <c r="O31" s="37"/>
      <c r="P31" s="37"/>
    </row>
    <row r="32" spans="1:17" ht="45.75" customHeight="1" thickBot="1" x14ac:dyDescent="0.3">
      <c r="A32" s="133" t="s">
        <v>76</v>
      </c>
      <c r="B32" s="205" t="s">
        <v>36</v>
      </c>
      <c r="C32" s="217">
        <v>44.85</v>
      </c>
      <c r="D32" s="25">
        <v>2.2999999999999998</v>
      </c>
      <c r="E32" s="25">
        <v>0.6</v>
      </c>
      <c r="F32" s="25">
        <v>15.3</v>
      </c>
      <c r="G32" s="26">
        <f t="shared" si="2"/>
        <v>75.800000000000011</v>
      </c>
      <c r="H32" s="26">
        <v>0</v>
      </c>
      <c r="I32" s="137">
        <v>2.81</v>
      </c>
      <c r="J32" s="43">
        <f>I32/C32*1000</f>
        <v>62.653288740245259</v>
      </c>
      <c r="K32" s="28"/>
      <c r="L32" s="28"/>
      <c r="M32" s="28"/>
      <c r="N32" s="28"/>
      <c r="O32" s="28"/>
      <c r="P32" s="28"/>
    </row>
    <row r="33" spans="1:16" ht="48.75" customHeight="1" thickBot="1" x14ac:dyDescent="0.3">
      <c r="A33" s="133" t="s">
        <v>76</v>
      </c>
      <c r="B33" s="205" t="s">
        <v>13</v>
      </c>
      <c r="C33" s="217">
        <v>36.549999999999997</v>
      </c>
      <c r="D33" s="25">
        <v>2.2000000000000002</v>
      </c>
      <c r="E33" s="25">
        <v>0.5</v>
      </c>
      <c r="F33" s="25">
        <v>14.5</v>
      </c>
      <c r="G33" s="26">
        <f t="shared" si="2"/>
        <v>71.3</v>
      </c>
      <c r="H33" s="26">
        <v>0</v>
      </c>
      <c r="I33" s="137">
        <v>2.29</v>
      </c>
      <c r="J33" s="43">
        <f>I33/C33*1000</f>
        <v>62.653898768809846</v>
      </c>
      <c r="K33" s="28"/>
      <c r="L33" s="28"/>
      <c r="M33" s="28"/>
      <c r="N33" s="28"/>
      <c r="O33" s="28"/>
      <c r="P33" s="28"/>
    </row>
    <row r="34" spans="1:16" ht="33" customHeight="1" thickTop="1" thickBot="1" x14ac:dyDescent="0.3">
      <c r="A34" s="419"/>
      <c r="B34" s="418" t="s">
        <v>8</v>
      </c>
      <c r="C34" s="417"/>
      <c r="D34" s="419">
        <f t="shared" ref="D34:I34" si="3">SUM(D27:D33)</f>
        <v>24.42</v>
      </c>
      <c r="E34" s="419">
        <f t="shared" si="3"/>
        <v>21.1</v>
      </c>
      <c r="F34" s="419">
        <f t="shared" si="3"/>
        <v>90.58</v>
      </c>
      <c r="G34" s="420">
        <f t="shared" si="3"/>
        <v>649.9</v>
      </c>
      <c r="H34" s="420">
        <f t="shared" si="3"/>
        <v>60</v>
      </c>
      <c r="I34" s="421">
        <f t="shared" si="3"/>
        <v>96.000000000000014</v>
      </c>
      <c r="J34" s="43"/>
      <c r="K34" s="37"/>
      <c r="L34" s="37"/>
      <c r="M34" s="37"/>
      <c r="N34" s="37"/>
      <c r="O34" s="37"/>
      <c r="P34" s="37"/>
    </row>
    <row r="35" spans="1:16" ht="33.75" hidden="1" customHeight="1" thickBot="1" x14ac:dyDescent="0.3">
      <c r="A35" s="6"/>
      <c r="B35" s="12" t="s">
        <v>10</v>
      </c>
      <c r="C35" s="143"/>
      <c r="D35" s="8">
        <f>D19+D34</f>
        <v>44.78</v>
      </c>
      <c r="E35" s="8">
        <f>E19+E34</f>
        <v>37.700000000000003</v>
      </c>
      <c r="F35" s="8">
        <f>F19+F34</f>
        <v>147.38</v>
      </c>
      <c r="G35" s="39">
        <f>G19+G34</f>
        <v>1107.94</v>
      </c>
      <c r="H35" s="115"/>
      <c r="I35" s="156"/>
      <c r="J35" s="28"/>
      <c r="K35" s="37"/>
      <c r="L35" s="37"/>
      <c r="M35" s="37"/>
      <c r="N35" s="37"/>
      <c r="O35" s="28"/>
      <c r="P35" s="28"/>
    </row>
    <row r="36" spans="1:16" ht="45" customHeight="1" thickTop="1" x14ac:dyDescent="0.25">
      <c r="A36" s="4"/>
      <c r="B36" s="96" t="s">
        <v>31</v>
      </c>
      <c r="C36" s="130"/>
      <c r="D36" s="4"/>
      <c r="E36" s="4"/>
      <c r="F36" s="4"/>
      <c r="G36" s="42"/>
      <c r="H36" s="42"/>
      <c r="I36" s="235"/>
      <c r="J36" s="28"/>
      <c r="K36" s="37"/>
      <c r="L36" s="37"/>
      <c r="M36" s="37"/>
      <c r="N36" s="37"/>
      <c r="O36" s="28"/>
      <c r="P36" s="28"/>
    </row>
    <row r="37" spans="1:16" ht="45" customHeight="1" x14ac:dyDescent="0.25">
      <c r="A37" s="321" t="s">
        <v>101</v>
      </c>
      <c r="B37" s="360" t="s">
        <v>117</v>
      </c>
      <c r="C37" s="356">
        <v>100</v>
      </c>
      <c r="D37" s="357">
        <v>1.2</v>
      </c>
      <c r="E37" s="357">
        <v>0.08</v>
      </c>
      <c r="F37" s="358">
        <v>10.199999999999999</v>
      </c>
      <c r="G37" s="322">
        <f t="shared" ref="G37:G43" si="4">(D37+F37)*4+E37*9</f>
        <v>46.319999999999993</v>
      </c>
      <c r="H37" s="363">
        <v>0</v>
      </c>
      <c r="I37" s="373">
        <v>21.99</v>
      </c>
      <c r="J37" s="28"/>
      <c r="K37" s="37"/>
      <c r="L37" s="37"/>
      <c r="M37" s="37"/>
      <c r="N37" s="37"/>
      <c r="O37" s="28"/>
      <c r="P37" s="28"/>
    </row>
    <row r="38" spans="1:16" ht="55.5" customHeight="1" thickBot="1" x14ac:dyDescent="0.3">
      <c r="A38" s="133">
        <v>139</v>
      </c>
      <c r="B38" s="261" t="s">
        <v>244</v>
      </c>
      <c r="C38" s="342" t="s">
        <v>78</v>
      </c>
      <c r="D38" s="99">
        <v>6.2</v>
      </c>
      <c r="E38" s="99">
        <v>3.6</v>
      </c>
      <c r="F38" s="104">
        <v>15.2</v>
      </c>
      <c r="G38" s="322">
        <f t="shared" si="4"/>
        <v>118</v>
      </c>
      <c r="H38" s="362">
        <v>0</v>
      </c>
      <c r="I38" s="160">
        <v>15.88</v>
      </c>
      <c r="J38" s="37"/>
      <c r="K38" s="37"/>
      <c r="L38" s="37"/>
      <c r="M38" s="37"/>
      <c r="N38" s="37"/>
      <c r="O38" s="37"/>
      <c r="P38" s="37"/>
    </row>
    <row r="39" spans="1:16" ht="55.5" customHeight="1" thickBot="1" x14ac:dyDescent="0.3">
      <c r="A39" s="269">
        <v>493</v>
      </c>
      <c r="B39" s="194" t="s">
        <v>225</v>
      </c>
      <c r="C39" s="648">
        <v>100</v>
      </c>
      <c r="D39" s="36">
        <v>11.1</v>
      </c>
      <c r="E39" s="36">
        <v>8.8000000000000007</v>
      </c>
      <c r="F39" s="36">
        <v>3.1</v>
      </c>
      <c r="G39" s="26">
        <f>(D39*4)+(E39*9)+(F39*4)</f>
        <v>136</v>
      </c>
      <c r="H39" s="26">
        <v>0</v>
      </c>
      <c r="I39" s="148">
        <v>49.23</v>
      </c>
      <c r="J39" s="37"/>
      <c r="K39" s="37"/>
      <c r="L39" s="37"/>
      <c r="M39" s="37"/>
      <c r="N39" s="37"/>
      <c r="O39" s="37"/>
      <c r="P39" s="37"/>
    </row>
    <row r="40" spans="1:16" ht="45" customHeight="1" thickBot="1" x14ac:dyDescent="0.3">
      <c r="A40" s="131">
        <v>520</v>
      </c>
      <c r="B40" s="196" t="s">
        <v>226</v>
      </c>
      <c r="C40" s="603">
        <v>180</v>
      </c>
      <c r="D40" s="24">
        <v>4.2</v>
      </c>
      <c r="E40" s="24">
        <v>4.13</v>
      </c>
      <c r="F40" s="24">
        <v>25.54</v>
      </c>
      <c r="G40" s="63">
        <f>(D40+F40)*4+E40*9</f>
        <v>156.13</v>
      </c>
      <c r="H40" s="63">
        <v>0</v>
      </c>
      <c r="I40" s="148">
        <v>17.11</v>
      </c>
      <c r="J40" s="37"/>
      <c r="K40" s="37"/>
      <c r="L40" s="37"/>
      <c r="M40" s="37"/>
      <c r="N40" s="37"/>
      <c r="O40" s="37"/>
      <c r="P40" s="37"/>
    </row>
    <row r="41" spans="1:16" ht="65.25" customHeight="1" thickBot="1" x14ac:dyDescent="0.3">
      <c r="A41" s="131">
        <v>631</v>
      </c>
      <c r="B41" s="196" t="s">
        <v>168</v>
      </c>
      <c r="C41" s="197" t="s">
        <v>93</v>
      </c>
      <c r="D41" s="24">
        <v>0</v>
      </c>
      <c r="E41" s="24">
        <v>0</v>
      </c>
      <c r="F41" s="24">
        <v>14</v>
      </c>
      <c r="G41" s="26">
        <v>56</v>
      </c>
      <c r="H41" s="26">
        <v>70</v>
      </c>
      <c r="I41" s="148">
        <v>6.79</v>
      </c>
      <c r="J41" s="37"/>
      <c r="K41" s="37"/>
      <c r="L41" s="37"/>
      <c r="M41" s="37"/>
      <c r="N41" s="37"/>
      <c r="O41" s="37"/>
      <c r="P41" s="37"/>
    </row>
    <row r="42" spans="1:16" ht="43.5" customHeight="1" thickBot="1" x14ac:dyDescent="0.3">
      <c r="A42" s="133" t="s">
        <v>76</v>
      </c>
      <c r="B42" s="205" t="s">
        <v>36</v>
      </c>
      <c r="C42" s="217">
        <v>37</v>
      </c>
      <c r="D42" s="25">
        <v>2.2999999999999998</v>
      </c>
      <c r="E42" s="25">
        <v>0.6</v>
      </c>
      <c r="F42" s="25">
        <v>15.3</v>
      </c>
      <c r="G42" s="26">
        <f>(D42+F42)*4+E42*9</f>
        <v>75.800000000000011</v>
      </c>
      <c r="H42" s="26">
        <v>0</v>
      </c>
      <c r="I42" s="148">
        <v>2.3199999999999998</v>
      </c>
      <c r="J42" s="43">
        <f>I42/C42*1000</f>
        <v>62.702702702702702</v>
      </c>
      <c r="K42" s="37"/>
      <c r="L42" s="37"/>
      <c r="M42" s="37"/>
      <c r="N42" s="37"/>
      <c r="O42" s="37"/>
      <c r="P42" s="37"/>
    </row>
    <row r="43" spans="1:16" ht="39.75" customHeight="1" thickBot="1" x14ac:dyDescent="0.3">
      <c r="A43" s="133" t="s">
        <v>76</v>
      </c>
      <c r="B43" s="205" t="s">
        <v>13</v>
      </c>
      <c r="C43" s="217">
        <v>26.9</v>
      </c>
      <c r="D43" s="25">
        <v>1.4</v>
      </c>
      <c r="E43" s="25">
        <v>0.3</v>
      </c>
      <c r="F43" s="25">
        <v>9.5399999999999991</v>
      </c>
      <c r="G43" s="26">
        <f t="shared" si="4"/>
        <v>46.46</v>
      </c>
      <c r="H43" s="26">
        <v>0</v>
      </c>
      <c r="I43" s="148">
        <v>1.68</v>
      </c>
      <c r="J43" s="43">
        <f>I43/C43*1000</f>
        <v>62.45353159851301</v>
      </c>
      <c r="K43" s="37"/>
      <c r="L43" s="37"/>
      <c r="M43" s="37"/>
      <c r="N43" s="28"/>
      <c r="O43" s="37"/>
      <c r="P43" s="28"/>
    </row>
    <row r="44" spans="1:16" ht="28.5" customHeight="1" thickTop="1" thickBot="1" x14ac:dyDescent="0.3">
      <c r="A44" s="489"/>
      <c r="B44" s="490" t="s">
        <v>8</v>
      </c>
      <c r="C44" s="491"/>
      <c r="D44" s="472">
        <f t="shared" ref="D44:I44" si="5">SUM(D37:D43)</f>
        <v>26.4</v>
      </c>
      <c r="E44" s="472">
        <f t="shared" si="5"/>
        <v>17.510000000000002</v>
      </c>
      <c r="F44" s="472">
        <f t="shared" si="5"/>
        <v>92.88</v>
      </c>
      <c r="G44" s="488">
        <f t="shared" si="5"/>
        <v>634.71</v>
      </c>
      <c r="H44" s="473">
        <f t="shared" si="5"/>
        <v>70</v>
      </c>
      <c r="I44" s="474">
        <f t="shared" si="5"/>
        <v>115</v>
      </c>
      <c r="J44" s="37"/>
      <c r="K44" s="37"/>
      <c r="L44" s="37"/>
      <c r="M44" s="37"/>
      <c r="N44" s="37"/>
      <c r="O44" s="37"/>
      <c r="P44" s="37"/>
    </row>
    <row r="45" spans="1:16" ht="33.75" customHeight="1" thickTop="1" thickBot="1" x14ac:dyDescent="0.3">
      <c r="A45" s="6"/>
      <c r="B45" s="12"/>
      <c r="C45" s="143"/>
      <c r="D45" s="8"/>
      <c r="E45" s="8"/>
      <c r="F45" s="8"/>
      <c r="G45" s="236"/>
      <c r="H45" s="252"/>
      <c r="I45" s="151"/>
      <c r="J45" s="28"/>
      <c r="K45" s="28"/>
      <c r="L45" s="28"/>
      <c r="M45" s="28"/>
      <c r="N45" s="28"/>
      <c r="O45" s="28"/>
      <c r="P45" s="28"/>
    </row>
    <row r="46" spans="1:16" ht="38.25" customHeight="1" thickBot="1" x14ac:dyDescent="0.3">
      <c r="A46" s="4"/>
      <c r="B46" s="49" t="s">
        <v>127</v>
      </c>
      <c r="C46" s="141"/>
      <c r="D46" s="5"/>
      <c r="E46" s="5"/>
      <c r="F46" s="5"/>
      <c r="G46" s="115"/>
      <c r="H46" s="576"/>
      <c r="I46" s="370"/>
    </row>
    <row r="47" spans="1:16" ht="65.25" customHeight="1" thickBot="1" x14ac:dyDescent="0.3">
      <c r="A47" s="131">
        <v>336</v>
      </c>
      <c r="B47" s="194" t="s">
        <v>122</v>
      </c>
      <c r="C47" s="195" t="s">
        <v>164</v>
      </c>
      <c r="D47" s="36">
        <v>16.8</v>
      </c>
      <c r="E47" s="36">
        <v>14.7</v>
      </c>
      <c r="F47" s="36">
        <v>27</v>
      </c>
      <c r="G47" s="26">
        <f>(D47*4)+(E47*9)+(F47*4)</f>
        <v>307.5</v>
      </c>
      <c r="H47" s="54">
        <v>0</v>
      </c>
      <c r="I47" s="137">
        <v>37.11</v>
      </c>
    </row>
    <row r="48" spans="1:16" ht="42" customHeight="1" thickBot="1" x14ac:dyDescent="0.3">
      <c r="A48" s="131" t="s">
        <v>137</v>
      </c>
      <c r="B48" s="196" t="s">
        <v>12</v>
      </c>
      <c r="C48" s="197">
        <v>200</v>
      </c>
      <c r="D48" s="24">
        <v>1.4</v>
      </c>
      <c r="E48" s="24">
        <v>1.6</v>
      </c>
      <c r="F48" s="575">
        <v>16.399999999999999</v>
      </c>
      <c r="G48" s="220">
        <f>(D48*4)+(E48*9)+(F48*4)</f>
        <v>85.6</v>
      </c>
      <c r="H48" s="330">
        <v>0</v>
      </c>
      <c r="I48" s="148">
        <v>1.93</v>
      </c>
    </row>
    <row r="49" spans="1:16" ht="33" customHeight="1" thickBot="1" x14ac:dyDescent="0.35">
      <c r="A49" s="131" t="s">
        <v>125</v>
      </c>
      <c r="B49" s="205" t="s">
        <v>36</v>
      </c>
      <c r="C49" s="218" t="s">
        <v>264</v>
      </c>
      <c r="D49" s="93">
        <v>2.16</v>
      </c>
      <c r="E49" s="93">
        <v>0.3</v>
      </c>
      <c r="F49" s="93">
        <v>13.4</v>
      </c>
      <c r="G49" s="296">
        <f>(D49*4)+(E49*9)+(F49*4)</f>
        <v>64.94</v>
      </c>
      <c r="H49" s="26">
        <v>0</v>
      </c>
      <c r="I49" s="148">
        <v>2.96</v>
      </c>
      <c r="J49" s="43">
        <f>I49/C49*1000</f>
        <v>62.645502645502646</v>
      </c>
      <c r="K49" s="29"/>
      <c r="L49" s="31"/>
      <c r="M49" s="31"/>
      <c r="N49" s="31"/>
      <c r="O49" s="31"/>
      <c r="P49" s="31"/>
    </row>
    <row r="50" spans="1:16" ht="5.25" customHeight="1" thickBot="1" x14ac:dyDescent="0.35">
      <c r="A50" s="269"/>
      <c r="B50" s="196"/>
      <c r="C50" s="197"/>
      <c r="D50" s="24"/>
      <c r="E50" s="24"/>
      <c r="F50" s="24"/>
      <c r="G50" s="26"/>
      <c r="H50" s="26"/>
      <c r="I50" s="137"/>
      <c r="J50" s="43" t="e">
        <f>I50/C50*1000</f>
        <v>#DIV/0!</v>
      </c>
      <c r="K50" s="29"/>
      <c r="L50" s="31"/>
      <c r="M50" s="31"/>
      <c r="N50" s="31"/>
      <c r="O50" s="31"/>
      <c r="P50" s="31"/>
    </row>
    <row r="51" spans="1:16" ht="30.75" hidden="1" customHeight="1" thickBot="1" x14ac:dyDescent="0.35">
      <c r="A51" s="167"/>
      <c r="B51" s="134"/>
      <c r="C51" s="163"/>
      <c r="D51" s="62"/>
      <c r="E51" s="62"/>
      <c r="F51" s="62"/>
      <c r="G51" s="63"/>
      <c r="H51" s="63">
        <v>0</v>
      </c>
      <c r="I51" s="237"/>
      <c r="J51" s="43"/>
      <c r="K51" s="29"/>
      <c r="L51" s="31"/>
      <c r="M51" s="31"/>
      <c r="N51" s="31"/>
      <c r="O51" s="31"/>
      <c r="P51" s="31"/>
    </row>
    <row r="52" spans="1:16" ht="30.75" customHeight="1" thickTop="1" thickBot="1" x14ac:dyDescent="0.35">
      <c r="A52" s="493"/>
      <c r="B52" s="594" t="s">
        <v>8</v>
      </c>
      <c r="C52" s="495" t="s">
        <v>9</v>
      </c>
      <c r="D52" s="496">
        <f t="shared" ref="D52:I52" si="6">SUM(D47:D51)</f>
        <v>20.36</v>
      </c>
      <c r="E52" s="496">
        <f t="shared" si="6"/>
        <v>16.600000000000001</v>
      </c>
      <c r="F52" s="496">
        <f t="shared" si="6"/>
        <v>56.8</v>
      </c>
      <c r="G52" s="496">
        <f t="shared" si="6"/>
        <v>458.04</v>
      </c>
      <c r="H52" s="496">
        <f t="shared" si="6"/>
        <v>0</v>
      </c>
      <c r="I52" s="497">
        <f t="shared" si="6"/>
        <v>42</v>
      </c>
      <c r="J52" s="29"/>
      <c r="K52" s="29"/>
      <c r="L52" s="31"/>
      <c r="M52" s="31"/>
      <c r="N52" s="31"/>
      <c r="O52" s="31"/>
      <c r="P52" s="31"/>
    </row>
    <row r="53" spans="1:16" ht="35.1" customHeight="1" thickBot="1" x14ac:dyDescent="0.35">
      <c r="A53" s="348"/>
      <c r="B53" s="49" t="s">
        <v>152</v>
      </c>
      <c r="C53" s="348"/>
      <c r="D53" s="348"/>
      <c r="E53" s="348"/>
      <c r="F53" s="348"/>
      <c r="G53" s="220"/>
      <c r="H53" s="220"/>
      <c r="I53" s="385"/>
      <c r="J53" s="29"/>
      <c r="K53" s="29"/>
      <c r="L53" s="31"/>
      <c r="M53" s="31"/>
      <c r="N53" s="31"/>
      <c r="O53" s="31"/>
      <c r="P53" s="31"/>
    </row>
    <row r="54" spans="1:16" ht="55.5" customHeight="1" thickBot="1" x14ac:dyDescent="0.35">
      <c r="A54" s="269">
        <v>493</v>
      </c>
      <c r="B54" s="194" t="s">
        <v>225</v>
      </c>
      <c r="C54" s="648">
        <v>100</v>
      </c>
      <c r="D54" s="36">
        <v>11.1</v>
      </c>
      <c r="E54" s="36">
        <v>8.8000000000000007</v>
      </c>
      <c r="F54" s="36">
        <v>3.1</v>
      </c>
      <c r="G54" s="26">
        <f>(D54*4)+(E54*9)+(F54*4)</f>
        <v>136</v>
      </c>
      <c r="H54" s="26">
        <v>0</v>
      </c>
      <c r="I54" s="148">
        <v>49.23</v>
      </c>
      <c r="J54" s="29"/>
      <c r="K54" s="29"/>
      <c r="L54" s="31"/>
      <c r="M54" s="31"/>
      <c r="N54" s="31"/>
      <c r="O54" s="31"/>
      <c r="P54" s="31"/>
    </row>
    <row r="55" spans="1:16" ht="48.75" customHeight="1" thickBot="1" x14ac:dyDescent="0.35">
      <c r="A55" s="131">
        <v>520</v>
      </c>
      <c r="B55" s="196" t="s">
        <v>226</v>
      </c>
      <c r="C55" s="603">
        <v>200</v>
      </c>
      <c r="D55" s="24">
        <v>4.2</v>
      </c>
      <c r="E55" s="24">
        <v>4.13</v>
      </c>
      <c r="F55" s="24">
        <v>25.54</v>
      </c>
      <c r="G55" s="63">
        <f>(D55+F55)*4+E55*9</f>
        <v>156.13</v>
      </c>
      <c r="H55" s="63">
        <v>0</v>
      </c>
      <c r="I55" s="148">
        <v>18.95</v>
      </c>
      <c r="J55" s="29"/>
      <c r="K55" s="29"/>
      <c r="L55" s="31"/>
      <c r="M55" s="31"/>
      <c r="N55" s="31"/>
      <c r="O55" s="31"/>
      <c r="P55" s="31"/>
    </row>
    <row r="56" spans="1:16" ht="70.5" customHeight="1" thickBot="1" x14ac:dyDescent="0.35">
      <c r="A56" s="131">
        <v>631</v>
      </c>
      <c r="B56" s="196" t="s">
        <v>168</v>
      </c>
      <c r="C56" s="197" t="s">
        <v>93</v>
      </c>
      <c r="D56" s="24">
        <v>0</v>
      </c>
      <c r="E56" s="24">
        <v>0</v>
      </c>
      <c r="F56" s="24">
        <v>14</v>
      </c>
      <c r="G56" s="26">
        <v>56</v>
      </c>
      <c r="H56" s="26">
        <v>70</v>
      </c>
      <c r="I56" s="148">
        <v>6.79</v>
      </c>
      <c r="J56" s="29"/>
      <c r="K56" s="29"/>
      <c r="L56" s="31"/>
      <c r="M56" s="31"/>
      <c r="N56" s="31"/>
      <c r="O56" s="31"/>
      <c r="P56" s="31"/>
    </row>
    <row r="57" spans="1:16" ht="33.75" customHeight="1" thickBot="1" x14ac:dyDescent="0.35">
      <c r="A57" s="133" t="s">
        <v>76</v>
      </c>
      <c r="B57" s="205" t="s">
        <v>36</v>
      </c>
      <c r="C57" s="217">
        <v>48.5</v>
      </c>
      <c r="D57" s="25">
        <v>1.4</v>
      </c>
      <c r="E57" s="25">
        <v>0.2</v>
      </c>
      <c r="F57" s="25">
        <v>12.5</v>
      </c>
      <c r="G57" s="26">
        <f>(D57+F57)*4+E57*9</f>
        <v>57.4</v>
      </c>
      <c r="H57" s="26">
        <v>0</v>
      </c>
      <c r="I57" s="148">
        <v>3.03</v>
      </c>
      <c r="J57" s="43">
        <f>I57/C57*1000</f>
        <v>62.474226804123703</v>
      </c>
      <c r="K57" s="29"/>
      <c r="L57" s="31"/>
      <c r="M57" s="31"/>
      <c r="N57" s="31"/>
      <c r="O57" s="31"/>
      <c r="P57" s="31"/>
    </row>
    <row r="58" spans="1:16" ht="34.5" hidden="1" customHeight="1" thickBot="1" x14ac:dyDescent="0.35">
      <c r="A58" s="131"/>
      <c r="B58" s="196"/>
      <c r="C58" s="197"/>
      <c r="D58" s="24"/>
      <c r="E58" s="24"/>
      <c r="F58" s="24"/>
      <c r="G58" s="26"/>
      <c r="H58" s="26"/>
      <c r="I58" s="137"/>
      <c r="J58" s="29"/>
      <c r="K58" s="29"/>
      <c r="L58" s="31"/>
      <c r="M58" s="31"/>
      <c r="N58" s="31"/>
      <c r="O58" s="31"/>
      <c r="P58" s="31"/>
    </row>
    <row r="59" spans="1:16" ht="34.5" hidden="1" customHeight="1" thickBot="1" x14ac:dyDescent="0.35">
      <c r="A59" s="146"/>
      <c r="B59" s="231"/>
      <c r="C59" s="215"/>
      <c r="D59" s="100"/>
      <c r="E59" s="100"/>
      <c r="F59" s="100"/>
      <c r="G59" s="26"/>
      <c r="H59" s="26"/>
      <c r="I59" s="228"/>
      <c r="J59" s="43" t="e">
        <f>I59/C59*1000</f>
        <v>#DIV/0!</v>
      </c>
      <c r="K59" s="29"/>
      <c r="L59" s="31"/>
      <c r="M59" s="31"/>
      <c r="N59" s="31"/>
      <c r="O59" s="31"/>
      <c r="P59" s="31"/>
    </row>
    <row r="60" spans="1:16" ht="35.1" customHeight="1" thickTop="1" thickBot="1" x14ac:dyDescent="0.35">
      <c r="A60" s="419"/>
      <c r="B60" s="418" t="s">
        <v>8</v>
      </c>
      <c r="C60" s="417" t="s">
        <v>9</v>
      </c>
      <c r="D60" s="420">
        <f t="shared" ref="D60:I60" si="7">SUM(D54:D59)</f>
        <v>16.7</v>
      </c>
      <c r="E60" s="420">
        <f t="shared" si="7"/>
        <v>13.129999999999999</v>
      </c>
      <c r="F60" s="420">
        <f t="shared" si="7"/>
        <v>55.14</v>
      </c>
      <c r="G60" s="420">
        <f t="shared" si="7"/>
        <v>405.53</v>
      </c>
      <c r="H60" s="420">
        <f t="shared" si="7"/>
        <v>70</v>
      </c>
      <c r="I60" s="436">
        <f t="shared" si="7"/>
        <v>78</v>
      </c>
      <c r="J60" s="29"/>
      <c r="K60" s="29"/>
      <c r="L60" s="31"/>
      <c r="M60" s="31"/>
      <c r="N60" s="31"/>
      <c r="O60" s="31"/>
      <c r="P60" s="31"/>
    </row>
    <row r="61" spans="1:16" ht="35.1" customHeight="1" thickTop="1" x14ac:dyDescent="0.3">
      <c r="B61" s="32" t="s">
        <v>49</v>
      </c>
      <c r="C61" s="32"/>
      <c r="D61" s="32"/>
      <c r="E61" s="86"/>
      <c r="F61" s="85"/>
      <c r="G61" s="85"/>
      <c r="H61" s="85"/>
    </row>
    <row r="62" spans="1:16" ht="20.25" x14ac:dyDescent="0.3">
      <c r="B62" s="673"/>
      <c r="C62" s="673"/>
      <c r="D62" s="673"/>
      <c r="E62" s="86"/>
      <c r="F62" s="85"/>
      <c r="G62" s="85"/>
      <c r="H62" s="85"/>
    </row>
    <row r="63" spans="1:16" ht="20.25" x14ac:dyDescent="0.3">
      <c r="B63" s="32" t="s">
        <v>56</v>
      </c>
      <c r="C63" s="32"/>
      <c r="D63" s="32"/>
      <c r="E63" s="85"/>
      <c r="F63" s="85"/>
      <c r="G63" s="85"/>
      <c r="H63" s="85"/>
    </row>
    <row r="64" spans="1:16" ht="20.25" x14ac:dyDescent="0.3">
      <c r="B64" s="85"/>
      <c r="C64" s="85"/>
      <c r="D64" s="85"/>
      <c r="E64" s="85"/>
      <c r="F64" s="85"/>
      <c r="G64" s="85"/>
      <c r="H64" s="85"/>
    </row>
    <row r="65" spans="2:4" ht="20.25" x14ac:dyDescent="0.3">
      <c r="B65" s="32" t="s">
        <v>65</v>
      </c>
      <c r="C65" s="32"/>
      <c r="D65" s="32"/>
    </row>
  </sheetData>
  <mergeCells count="12">
    <mergeCell ref="C10:C12"/>
    <mergeCell ref="D10:F11"/>
    <mergeCell ref="G10:G11"/>
    <mergeCell ref="H10:H11"/>
    <mergeCell ref="I10:I11"/>
    <mergeCell ref="B62:D62"/>
    <mergeCell ref="I4:J4"/>
    <mergeCell ref="B5:F5"/>
    <mergeCell ref="B6:F6"/>
    <mergeCell ref="F7:I7"/>
    <mergeCell ref="D8:I8"/>
    <mergeCell ref="D9:E9"/>
  </mergeCells>
  <printOptions horizontalCentered="1"/>
  <pageMargins left="0.19685039370078741" right="0.39370078740157483" top="0.19685039370078741" bottom="0.98425196850393704" header="0.70866141732283472" footer="0.51181102362204722"/>
  <pageSetup paperSize="9" scale="36" orientation="portrait" r:id="rId1"/>
  <headerFooter alignWithMargins="0"/>
  <colBreaks count="1" manualBreakCount="1">
    <brk id="10" max="52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65"/>
  <sheetViews>
    <sheetView topLeftCell="A4" zoomScale="60" zoomScaleNormal="60" zoomScaleSheetLayoutView="75" workbookViewId="0">
      <selection activeCell="B22" sqref="B22"/>
    </sheetView>
  </sheetViews>
  <sheetFormatPr defaultRowHeight="18" x14ac:dyDescent="0.25"/>
  <cols>
    <col min="1" max="1" width="9.1640625" style="1" customWidth="1"/>
    <col min="2" max="2" width="65.75" style="1" customWidth="1"/>
    <col min="3" max="3" width="16.25" style="1" customWidth="1"/>
    <col min="4" max="4" width="8" style="1" customWidth="1"/>
    <col min="5" max="5" width="8.6640625" style="1"/>
    <col min="6" max="6" width="7.6640625" style="1" customWidth="1"/>
    <col min="7" max="7" width="7.83203125" style="1" customWidth="1"/>
    <col min="8" max="8" width="7.25" style="1" customWidth="1"/>
    <col min="9" max="9" width="13.33203125" style="1" customWidth="1"/>
    <col min="10" max="10" width="6.332031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714"/>
      <c r="J4" s="714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0.75" customHeight="1" x14ac:dyDescent="0.35">
      <c r="B6" s="690"/>
      <c r="C6" s="690"/>
      <c r="D6" s="690"/>
      <c r="E6" s="690"/>
      <c r="F6" s="690"/>
    </row>
    <row r="7" spans="1:16" ht="24.95" customHeight="1" x14ac:dyDescent="0.4">
      <c r="F7" s="675" t="s">
        <v>301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39.950000000000003" customHeight="1" thickBot="1" x14ac:dyDescent="0.35">
      <c r="A9" s="35"/>
      <c r="B9" s="35"/>
      <c r="C9" s="35"/>
      <c r="D9" s="677">
        <v>8</v>
      </c>
      <c r="E9" s="677"/>
    </row>
    <row r="10" spans="1:16" ht="37.5" customHeight="1" x14ac:dyDescent="0.25">
      <c r="A10" s="2" t="s">
        <v>0</v>
      </c>
      <c r="B10" s="3" t="s">
        <v>2</v>
      </c>
      <c r="C10" s="728" t="s">
        <v>18</v>
      </c>
      <c r="D10" s="731" t="s">
        <v>19</v>
      </c>
      <c r="E10" s="732"/>
      <c r="F10" s="733"/>
      <c r="G10" s="731" t="s">
        <v>21</v>
      </c>
      <c r="H10" s="728" t="s">
        <v>102</v>
      </c>
      <c r="I10" s="728" t="s">
        <v>23</v>
      </c>
      <c r="J10" s="44" t="s">
        <v>81</v>
      </c>
      <c r="K10" s="44"/>
      <c r="L10" s="44"/>
      <c r="M10" s="38"/>
      <c r="N10" s="44"/>
      <c r="O10" s="44"/>
      <c r="P10" s="44"/>
    </row>
    <row r="11" spans="1:16" ht="38.25" customHeight="1" thickBot="1" x14ac:dyDescent="0.3">
      <c r="A11" s="4" t="s">
        <v>1</v>
      </c>
      <c r="B11" s="5" t="s">
        <v>3</v>
      </c>
      <c r="C11" s="729"/>
      <c r="D11" s="734"/>
      <c r="E11" s="735"/>
      <c r="F11" s="736"/>
      <c r="G11" s="737"/>
      <c r="H11" s="738"/>
      <c r="I11" s="738"/>
      <c r="J11" s="44"/>
      <c r="K11" s="44"/>
      <c r="L11" s="44"/>
      <c r="M11" s="44"/>
      <c r="N11" s="44"/>
      <c r="O11" s="44"/>
      <c r="P11" s="44"/>
    </row>
    <row r="12" spans="1:16" ht="21" thickBot="1" x14ac:dyDescent="0.3">
      <c r="A12" s="6"/>
      <c r="B12" s="7"/>
      <c r="C12" s="730"/>
      <c r="D12" s="17" t="s">
        <v>4</v>
      </c>
      <c r="E12" s="17" t="s">
        <v>5</v>
      </c>
      <c r="F12" s="17" t="s">
        <v>6</v>
      </c>
      <c r="G12" s="48"/>
      <c r="H12" s="48"/>
      <c r="I12" s="20"/>
      <c r="J12" s="28"/>
      <c r="K12" s="28"/>
      <c r="L12" s="28"/>
      <c r="M12" s="28"/>
      <c r="N12" s="28"/>
      <c r="O12" s="28"/>
      <c r="P12" s="28"/>
    </row>
    <row r="13" spans="1:16" ht="33.75" customHeight="1" thickBot="1" x14ac:dyDescent="0.3">
      <c r="A13" s="2"/>
      <c r="B13" s="22" t="s">
        <v>106</v>
      </c>
      <c r="C13" s="125"/>
      <c r="D13" s="2"/>
      <c r="E13" s="2"/>
      <c r="F13" s="2"/>
      <c r="G13" s="21"/>
      <c r="H13" s="21"/>
      <c r="I13" s="9"/>
      <c r="J13" s="28"/>
      <c r="K13" s="60"/>
      <c r="L13" s="28"/>
      <c r="M13" s="28"/>
      <c r="N13" s="28"/>
      <c r="O13" s="28"/>
      <c r="P13" s="28"/>
    </row>
    <row r="14" spans="1:16" ht="49.5" hidden="1" customHeight="1" thickBot="1" x14ac:dyDescent="0.3">
      <c r="A14" s="167"/>
      <c r="B14" s="234"/>
      <c r="C14" s="195"/>
      <c r="D14" s="36"/>
      <c r="E14" s="36"/>
      <c r="F14" s="36"/>
      <c r="G14" s="63"/>
      <c r="H14" s="63"/>
      <c r="I14" s="137"/>
      <c r="J14" s="28"/>
      <c r="K14" s="60"/>
      <c r="L14" s="28"/>
      <c r="M14" s="28"/>
      <c r="N14" s="28"/>
      <c r="O14" s="28"/>
      <c r="P14" s="28"/>
    </row>
    <row r="15" spans="1:16" ht="12.75" customHeight="1" thickBot="1" x14ac:dyDescent="0.3">
      <c r="A15" s="191" t="s">
        <v>75</v>
      </c>
      <c r="B15" s="244" t="s">
        <v>75</v>
      </c>
      <c r="C15" s="245" t="s">
        <v>75</v>
      </c>
      <c r="D15" s="105" t="s">
        <v>75</v>
      </c>
      <c r="E15" s="105" t="s">
        <v>75</v>
      </c>
      <c r="F15" s="105" t="s">
        <v>75</v>
      </c>
      <c r="G15" s="54" t="s">
        <v>75</v>
      </c>
      <c r="H15" s="10" t="s">
        <v>75</v>
      </c>
      <c r="I15" s="148" t="s">
        <v>75</v>
      </c>
      <c r="J15" s="37"/>
      <c r="K15" s="60"/>
      <c r="L15" s="43"/>
      <c r="M15" s="37"/>
      <c r="N15" s="37"/>
      <c r="O15" s="37"/>
      <c r="P15" s="37"/>
    </row>
    <row r="16" spans="1:16" ht="57.75" customHeight="1" thickBot="1" x14ac:dyDescent="0.3">
      <c r="A16" s="131">
        <v>336</v>
      </c>
      <c r="B16" s="194" t="s">
        <v>122</v>
      </c>
      <c r="C16" s="195" t="s">
        <v>185</v>
      </c>
      <c r="D16" s="36">
        <v>16.8</v>
      </c>
      <c r="E16" s="36">
        <v>14.7</v>
      </c>
      <c r="F16" s="36">
        <v>27</v>
      </c>
      <c r="G16" s="26">
        <f>(D16*4)+(E16*9)+(F16*4)</f>
        <v>307.5</v>
      </c>
      <c r="H16" s="54">
        <v>0</v>
      </c>
      <c r="I16" s="148">
        <v>64.2</v>
      </c>
      <c r="J16" s="37"/>
      <c r="K16" s="37"/>
      <c r="L16" s="37"/>
      <c r="M16" s="37"/>
      <c r="N16" s="37"/>
      <c r="O16" s="37"/>
      <c r="P16" s="37"/>
    </row>
    <row r="17" spans="1:17" ht="37.5" customHeight="1" thickBot="1" x14ac:dyDescent="0.3">
      <c r="A17" s="131" t="s">
        <v>137</v>
      </c>
      <c r="B17" s="196" t="s">
        <v>12</v>
      </c>
      <c r="C17" s="197">
        <v>200</v>
      </c>
      <c r="D17" s="24">
        <v>1.4</v>
      </c>
      <c r="E17" s="24">
        <v>1.6</v>
      </c>
      <c r="F17" s="24">
        <v>16.399999999999999</v>
      </c>
      <c r="G17" s="26">
        <f>(D17*4)+(E17*9)+(F17*4)</f>
        <v>85.6</v>
      </c>
      <c r="H17" s="26">
        <v>0</v>
      </c>
      <c r="I17" s="148">
        <v>1.93</v>
      </c>
      <c r="J17" s="43">
        <f>I17/C17*1000</f>
        <v>9.6499999999999986</v>
      </c>
      <c r="K17" s="37"/>
      <c r="L17" s="37"/>
      <c r="M17" s="37"/>
      <c r="N17" s="37"/>
      <c r="O17" s="37"/>
      <c r="P17" s="37"/>
    </row>
    <row r="18" spans="1:17" ht="39.75" customHeight="1" thickBot="1" x14ac:dyDescent="0.3">
      <c r="A18" s="167" t="s">
        <v>125</v>
      </c>
      <c r="B18" s="231" t="s">
        <v>36</v>
      </c>
      <c r="C18" s="462" t="s">
        <v>262</v>
      </c>
      <c r="D18" s="99">
        <v>2.16</v>
      </c>
      <c r="E18" s="99">
        <v>0.3</v>
      </c>
      <c r="F18" s="99">
        <v>13.4</v>
      </c>
      <c r="G18" s="54">
        <f>(D18*4)+(E18*9)+(F18*4)</f>
        <v>64.94</v>
      </c>
      <c r="H18" s="26">
        <v>0</v>
      </c>
      <c r="I18" s="175">
        <v>0.87</v>
      </c>
      <c r="J18" s="43">
        <f>I18/C18*1000</f>
        <v>62.589928057553948</v>
      </c>
      <c r="K18" s="28"/>
      <c r="L18" s="28"/>
      <c r="M18" s="28"/>
      <c r="N18" s="28"/>
      <c r="O18" s="28"/>
      <c r="P18" s="28"/>
    </row>
    <row r="19" spans="1:17" ht="30" customHeight="1" thickBot="1" x14ac:dyDescent="0.3">
      <c r="A19" s="597"/>
      <c r="B19" s="598" t="s">
        <v>8</v>
      </c>
      <c r="C19" s="599"/>
      <c r="D19" s="600">
        <f t="shared" ref="D19:I19" si="0">SUM(D14:D18)</f>
        <v>20.36</v>
      </c>
      <c r="E19" s="600">
        <f t="shared" si="0"/>
        <v>16.600000000000001</v>
      </c>
      <c r="F19" s="600">
        <f t="shared" si="0"/>
        <v>56.8</v>
      </c>
      <c r="G19" s="601">
        <f>SUM(G14:G18)</f>
        <v>458.04</v>
      </c>
      <c r="H19" s="601">
        <f t="shared" si="0"/>
        <v>0</v>
      </c>
      <c r="I19" s="602">
        <f t="shared" si="0"/>
        <v>67.000000000000014</v>
      </c>
      <c r="J19" s="28"/>
      <c r="K19" s="28"/>
      <c r="L19" s="28"/>
      <c r="M19" s="28"/>
      <c r="N19" s="28"/>
      <c r="O19" s="28"/>
      <c r="P19" s="28"/>
    </row>
    <row r="20" spans="1:17" ht="30" customHeight="1" thickBot="1" x14ac:dyDescent="0.3">
      <c r="A20" s="93"/>
      <c r="B20" s="64" t="s">
        <v>110</v>
      </c>
      <c r="C20" s="169"/>
      <c r="D20" s="25"/>
      <c r="E20" s="25"/>
      <c r="F20" s="25"/>
      <c r="G20" s="53"/>
      <c r="H20" s="264"/>
      <c r="I20" s="165"/>
      <c r="J20" s="28"/>
      <c r="K20" s="28"/>
      <c r="L20" s="28"/>
      <c r="M20" s="28"/>
      <c r="N20" s="28"/>
      <c r="O20" s="28"/>
      <c r="P20" s="28"/>
    </row>
    <row r="21" spans="1:17" ht="12" customHeight="1" thickBot="1" x14ac:dyDescent="0.3">
      <c r="A21" s="191" t="s">
        <v>75</v>
      </c>
      <c r="B21" s="244" t="s">
        <v>75</v>
      </c>
      <c r="C21" s="245" t="s">
        <v>75</v>
      </c>
      <c r="D21" s="105" t="s">
        <v>75</v>
      </c>
      <c r="E21" s="105" t="s">
        <v>75</v>
      </c>
      <c r="F21" s="105" t="s">
        <v>75</v>
      </c>
      <c r="G21" s="54" t="s">
        <v>75</v>
      </c>
      <c r="H21" s="10" t="s">
        <v>75</v>
      </c>
      <c r="I21" s="148" t="s">
        <v>75</v>
      </c>
      <c r="J21" s="28"/>
      <c r="K21" s="28"/>
      <c r="L21" s="28"/>
      <c r="M21" s="28"/>
      <c r="N21" s="28"/>
      <c r="O21" s="28"/>
      <c r="P21" s="28"/>
    </row>
    <row r="22" spans="1:17" ht="58.5" customHeight="1" thickBot="1" x14ac:dyDescent="0.3">
      <c r="A22" s="131">
        <v>336</v>
      </c>
      <c r="B22" s="194" t="s">
        <v>122</v>
      </c>
      <c r="C22" s="197" t="s">
        <v>193</v>
      </c>
      <c r="D22" s="36">
        <v>16.8</v>
      </c>
      <c r="E22" s="36">
        <v>14.7</v>
      </c>
      <c r="F22" s="36">
        <v>27</v>
      </c>
      <c r="G22" s="54">
        <f>(D22*4)+(E22*9)+(F22*4)</f>
        <v>307.5</v>
      </c>
      <c r="H22" s="54">
        <v>0</v>
      </c>
      <c r="I22" s="137">
        <v>73.97</v>
      </c>
      <c r="J22" s="28"/>
      <c r="K22" s="28"/>
      <c r="L22" s="28"/>
      <c r="M22" s="28"/>
      <c r="N22" s="28"/>
      <c r="O22" s="28"/>
      <c r="P22" s="28"/>
    </row>
    <row r="23" spans="1:17" ht="37.5" customHeight="1" thickBot="1" x14ac:dyDescent="0.3">
      <c r="A23" s="131" t="s">
        <v>137</v>
      </c>
      <c r="B23" s="196" t="s">
        <v>12</v>
      </c>
      <c r="C23" s="197">
        <v>200</v>
      </c>
      <c r="D23" s="24">
        <v>1.4</v>
      </c>
      <c r="E23" s="24">
        <v>1.6</v>
      </c>
      <c r="F23" s="24">
        <v>16.399999999999999</v>
      </c>
      <c r="G23" s="54">
        <f>(D23*4)+(E23*9)+(F23*4)</f>
        <v>85.6</v>
      </c>
      <c r="H23" s="54">
        <v>0</v>
      </c>
      <c r="I23" s="148">
        <v>1.93</v>
      </c>
      <c r="J23" s="43">
        <f>I23/C23*1000</f>
        <v>9.6499999999999986</v>
      </c>
      <c r="K23" s="28"/>
      <c r="L23" s="28"/>
      <c r="M23" s="28"/>
      <c r="N23" s="28"/>
      <c r="O23" s="28"/>
      <c r="P23" s="28"/>
    </row>
    <row r="24" spans="1:17" ht="39.75" customHeight="1" thickBot="1" x14ac:dyDescent="0.3">
      <c r="A24" s="133" t="s">
        <v>125</v>
      </c>
      <c r="B24" s="205" t="s">
        <v>36</v>
      </c>
      <c r="C24" s="218" t="s">
        <v>263</v>
      </c>
      <c r="D24" s="93">
        <v>2.16</v>
      </c>
      <c r="E24" s="93">
        <v>0.3</v>
      </c>
      <c r="F24" s="93">
        <v>13.4</v>
      </c>
      <c r="G24" s="296">
        <f>(D24*4)+(E24*9)+(F24*4)</f>
        <v>64.94</v>
      </c>
      <c r="H24" s="296">
        <v>0</v>
      </c>
      <c r="I24" s="160">
        <v>2.1</v>
      </c>
      <c r="J24" s="43">
        <f>I24/C24*1000</f>
        <v>62.686567164179117</v>
      </c>
      <c r="K24" s="28"/>
      <c r="L24" s="28"/>
      <c r="M24" s="28"/>
      <c r="N24" s="28"/>
      <c r="O24" s="28"/>
      <c r="P24" s="28"/>
    </row>
    <row r="25" spans="1:17" ht="32.25" customHeight="1" thickTop="1" thickBot="1" x14ac:dyDescent="0.3">
      <c r="A25" s="419"/>
      <c r="B25" s="418" t="s">
        <v>8</v>
      </c>
      <c r="C25" s="417"/>
      <c r="D25" s="419">
        <f t="shared" ref="D25:I25" si="1">SUM(D21:D24)</f>
        <v>20.36</v>
      </c>
      <c r="E25" s="419">
        <f t="shared" si="1"/>
        <v>16.600000000000001</v>
      </c>
      <c r="F25" s="419">
        <f t="shared" si="1"/>
        <v>56.8</v>
      </c>
      <c r="G25" s="419">
        <f t="shared" si="1"/>
        <v>458.04</v>
      </c>
      <c r="H25" s="420">
        <f t="shared" si="1"/>
        <v>0</v>
      </c>
      <c r="I25" s="436">
        <f t="shared" si="1"/>
        <v>78</v>
      </c>
      <c r="J25" s="28"/>
      <c r="K25" s="28"/>
      <c r="L25" s="28"/>
      <c r="M25" s="28"/>
      <c r="N25" s="28"/>
      <c r="O25" s="28"/>
      <c r="P25" s="28"/>
    </row>
    <row r="26" spans="1:17" ht="25.5" customHeight="1" thickTop="1" x14ac:dyDescent="0.25">
      <c r="A26" s="482"/>
      <c r="B26" s="483" t="s">
        <v>30</v>
      </c>
      <c r="C26" s="484"/>
      <c r="D26" s="482"/>
      <c r="E26" s="482"/>
      <c r="F26" s="482"/>
      <c r="G26" s="485"/>
      <c r="H26" s="485"/>
      <c r="I26" s="486"/>
      <c r="J26" s="28"/>
      <c r="K26" s="28"/>
      <c r="L26" s="28"/>
      <c r="M26" s="28"/>
      <c r="N26" s="28"/>
      <c r="O26" s="28"/>
      <c r="P26" s="28"/>
      <c r="Q26" s="27"/>
    </row>
    <row r="27" spans="1:17" ht="45.75" customHeight="1" thickBot="1" x14ac:dyDescent="0.3">
      <c r="A27" s="354" t="s">
        <v>101</v>
      </c>
      <c r="B27" s="359" t="s">
        <v>117</v>
      </c>
      <c r="C27" s="355">
        <v>50</v>
      </c>
      <c r="D27" s="308">
        <v>0.42</v>
      </c>
      <c r="E27" s="332">
        <v>3</v>
      </c>
      <c r="F27" s="332">
        <v>1.38</v>
      </c>
      <c r="G27" s="252">
        <f t="shared" ref="G27:G33" si="2">(D27+F27)*4+E27*9</f>
        <v>34.200000000000003</v>
      </c>
      <c r="H27" s="333">
        <v>0</v>
      </c>
      <c r="I27" s="361">
        <v>10.99</v>
      </c>
      <c r="J27" s="28"/>
      <c r="K27" s="28"/>
      <c r="L27" s="28"/>
      <c r="M27" s="28"/>
      <c r="N27" s="28"/>
      <c r="O27" s="28"/>
      <c r="P27" s="28"/>
      <c r="Q27" s="27"/>
    </row>
    <row r="28" spans="1:17" ht="56.25" customHeight="1" thickBot="1" x14ac:dyDescent="0.3">
      <c r="A28" s="133">
        <v>139</v>
      </c>
      <c r="B28" s="261" t="s">
        <v>243</v>
      </c>
      <c r="C28" s="342" t="s">
        <v>84</v>
      </c>
      <c r="D28" s="99">
        <v>6.2</v>
      </c>
      <c r="E28" s="99">
        <v>3.6</v>
      </c>
      <c r="F28" s="104">
        <v>15.2</v>
      </c>
      <c r="G28" s="604">
        <f t="shared" si="2"/>
        <v>118</v>
      </c>
      <c r="H28" s="362">
        <v>0</v>
      </c>
      <c r="I28" s="160">
        <v>14.71</v>
      </c>
      <c r="J28" s="37"/>
      <c r="K28" s="37"/>
      <c r="L28" s="37"/>
      <c r="M28" s="37"/>
      <c r="N28" s="37"/>
      <c r="O28" s="37"/>
      <c r="P28" s="37"/>
      <c r="Q28" s="28"/>
    </row>
    <row r="29" spans="1:17" ht="56.25" customHeight="1" thickBot="1" x14ac:dyDescent="0.3">
      <c r="A29" s="269">
        <v>493</v>
      </c>
      <c r="B29" s="194" t="s">
        <v>225</v>
      </c>
      <c r="C29" s="648">
        <v>90</v>
      </c>
      <c r="D29" s="36">
        <v>10</v>
      </c>
      <c r="E29" s="36">
        <v>7.9</v>
      </c>
      <c r="F29" s="36">
        <v>2.8</v>
      </c>
      <c r="G29" s="604">
        <f t="shared" si="2"/>
        <v>122.30000000000001</v>
      </c>
      <c r="H29" s="26">
        <v>0</v>
      </c>
      <c r="I29" s="148">
        <v>44.21</v>
      </c>
      <c r="J29" s="37"/>
      <c r="K29" s="37"/>
      <c r="L29" s="37"/>
      <c r="M29" s="37"/>
      <c r="N29" s="37"/>
      <c r="O29" s="37"/>
      <c r="P29" s="37"/>
      <c r="Q29" s="27"/>
    </row>
    <row r="30" spans="1:17" ht="43.5" customHeight="1" thickBot="1" x14ac:dyDescent="0.3">
      <c r="A30" s="131">
        <v>520</v>
      </c>
      <c r="B30" s="196" t="s">
        <v>226</v>
      </c>
      <c r="C30" s="603">
        <v>150</v>
      </c>
      <c r="D30" s="24">
        <v>3.3</v>
      </c>
      <c r="E30" s="24">
        <v>5.5</v>
      </c>
      <c r="F30" s="24">
        <v>27.4</v>
      </c>
      <c r="G30" s="63">
        <f>(D30+F30)*4+E30*9</f>
        <v>172.3</v>
      </c>
      <c r="H30" s="63">
        <v>0</v>
      </c>
      <c r="I30" s="148">
        <v>14.26</v>
      </c>
      <c r="J30" s="37"/>
      <c r="K30" s="37"/>
      <c r="L30" s="37"/>
      <c r="M30" s="37"/>
      <c r="N30" s="37"/>
      <c r="O30" s="37"/>
      <c r="P30" s="37"/>
    </row>
    <row r="31" spans="1:17" ht="67.5" customHeight="1" thickBot="1" x14ac:dyDescent="0.3">
      <c r="A31" s="131">
        <v>631</v>
      </c>
      <c r="B31" s="196" t="s">
        <v>168</v>
      </c>
      <c r="C31" s="197" t="s">
        <v>92</v>
      </c>
      <c r="D31" s="24">
        <v>0</v>
      </c>
      <c r="E31" s="24">
        <v>0</v>
      </c>
      <c r="F31" s="24">
        <v>14</v>
      </c>
      <c r="G31" s="26">
        <f t="shared" si="2"/>
        <v>56</v>
      </c>
      <c r="H31" s="26">
        <v>60</v>
      </c>
      <c r="I31" s="137">
        <v>7.07</v>
      </c>
      <c r="J31" s="43"/>
      <c r="K31" s="37"/>
      <c r="L31" s="37"/>
      <c r="M31" s="37"/>
      <c r="N31" s="37"/>
      <c r="O31" s="37"/>
      <c r="P31" s="37"/>
    </row>
    <row r="32" spans="1:17" ht="45.75" customHeight="1" thickBot="1" x14ac:dyDescent="0.3">
      <c r="A32" s="133" t="s">
        <v>76</v>
      </c>
      <c r="B32" s="205" t="s">
        <v>36</v>
      </c>
      <c r="C32" s="217">
        <v>39.5</v>
      </c>
      <c r="D32" s="25">
        <v>2.2999999999999998</v>
      </c>
      <c r="E32" s="25">
        <v>0.6</v>
      </c>
      <c r="F32" s="25">
        <v>15.3</v>
      </c>
      <c r="G32" s="26">
        <f t="shared" si="2"/>
        <v>75.800000000000011</v>
      </c>
      <c r="H32" s="26">
        <v>0</v>
      </c>
      <c r="I32" s="137">
        <v>2.4700000000000002</v>
      </c>
      <c r="J32" s="43">
        <f>I32/C32*1000</f>
        <v>62.531645569620267</v>
      </c>
      <c r="K32" s="28"/>
      <c r="L32" s="28"/>
      <c r="M32" s="28"/>
      <c r="N32" s="28"/>
      <c r="O32" s="28"/>
      <c r="P32" s="28"/>
    </row>
    <row r="33" spans="1:16" ht="48.75" customHeight="1" thickBot="1" x14ac:dyDescent="0.3">
      <c r="A33" s="133" t="s">
        <v>76</v>
      </c>
      <c r="B33" s="205" t="s">
        <v>13</v>
      </c>
      <c r="C33" s="217">
        <v>36.549999999999997</v>
      </c>
      <c r="D33" s="25">
        <v>2.2000000000000002</v>
      </c>
      <c r="E33" s="25">
        <v>0.5</v>
      </c>
      <c r="F33" s="25">
        <v>14.5</v>
      </c>
      <c r="G33" s="26">
        <f t="shared" si="2"/>
        <v>71.3</v>
      </c>
      <c r="H33" s="26">
        <v>0</v>
      </c>
      <c r="I33" s="137">
        <v>2.29</v>
      </c>
      <c r="J33" s="43">
        <f>I33/C33*1000</f>
        <v>62.653898768809846</v>
      </c>
      <c r="K33" s="28"/>
      <c r="L33" s="28"/>
      <c r="M33" s="28"/>
      <c r="N33" s="28"/>
      <c r="O33" s="28"/>
      <c r="P33" s="28"/>
    </row>
    <row r="34" spans="1:16" ht="33" customHeight="1" thickTop="1" thickBot="1" x14ac:dyDescent="0.3">
      <c r="A34" s="419"/>
      <c r="B34" s="418" t="s">
        <v>8</v>
      </c>
      <c r="C34" s="417"/>
      <c r="D34" s="419">
        <f t="shared" ref="D34:I34" si="3">SUM(D27:D33)</f>
        <v>24.42</v>
      </c>
      <c r="E34" s="419">
        <f t="shared" si="3"/>
        <v>21.1</v>
      </c>
      <c r="F34" s="419">
        <f t="shared" si="3"/>
        <v>90.58</v>
      </c>
      <c r="G34" s="420">
        <f t="shared" si="3"/>
        <v>649.9</v>
      </c>
      <c r="H34" s="420">
        <f t="shared" si="3"/>
        <v>60</v>
      </c>
      <c r="I34" s="421">
        <f t="shared" si="3"/>
        <v>96.000000000000014</v>
      </c>
      <c r="J34" s="43"/>
      <c r="K34" s="37"/>
      <c r="L34" s="37"/>
      <c r="M34" s="37"/>
      <c r="N34" s="37"/>
      <c r="O34" s="37"/>
      <c r="P34" s="37"/>
    </row>
    <row r="35" spans="1:16" ht="33.75" hidden="1" customHeight="1" thickBot="1" x14ac:dyDescent="0.3">
      <c r="A35" s="6"/>
      <c r="B35" s="12" t="s">
        <v>10</v>
      </c>
      <c r="C35" s="143"/>
      <c r="D35" s="8">
        <f>D19+D34</f>
        <v>44.78</v>
      </c>
      <c r="E35" s="8">
        <f>E19+E34</f>
        <v>37.700000000000003</v>
      </c>
      <c r="F35" s="8">
        <f>F19+F34</f>
        <v>147.38</v>
      </c>
      <c r="G35" s="39">
        <f>G19+G34</f>
        <v>1107.94</v>
      </c>
      <c r="H35" s="115"/>
      <c r="I35" s="156"/>
      <c r="J35" s="28"/>
      <c r="K35" s="37"/>
      <c r="L35" s="37"/>
      <c r="M35" s="37"/>
      <c r="N35" s="37"/>
      <c r="O35" s="28"/>
      <c r="P35" s="28"/>
    </row>
    <row r="36" spans="1:16" ht="45" customHeight="1" thickTop="1" x14ac:dyDescent="0.25">
      <c r="A36" s="4"/>
      <c r="B36" s="96" t="s">
        <v>31</v>
      </c>
      <c r="C36" s="130"/>
      <c r="D36" s="4"/>
      <c r="E36" s="4"/>
      <c r="F36" s="4"/>
      <c r="G36" s="42"/>
      <c r="H36" s="42"/>
      <c r="I36" s="235"/>
      <c r="J36" s="28"/>
      <c r="K36" s="37"/>
      <c r="L36" s="37"/>
      <c r="M36" s="37"/>
      <c r="N36" s="37"/>
      <c r="O36" s="28"/>
      <c r="P36" s="28"/>
    </row>
    <row r="37" spans="1:16" ht="45" customHeight="1" x14ac:dyDescent="0.25">
      <c r="A37" s="321" t="s">
        <v>101</v>
      </c>
      <c r="B37" s="360" t="s">
        <v>117</v>
      </c>
      <c r="C37" s="356">
        <v>100</v>
      </c>
      <c r="D37" s="357">
        <v>1.2</v>
      </c>
      <c r="E37" s="357">
        <v>0.08</v>
      </c>
      <c r="F37" s="358">
        <v>10.199999999999999</v>
      </c>
      <c r="G37" s="322">
        <f t="shared" ref="G37:G43" si="4">(D37+F37)*4+E37*9</f>
        <v>46.319999999999993</v>
      </c>
      <c r="H37" s="363">
        <v>0</v>
      </c>
      <c r="I37" s="373">
        <v>21.99</v>
      </c>
      <c r="J37" s="28"/>
      <c r="K37" s="37"/>
      <c r="L37" s="37"/>
      <c r="M37" s="37"/>
      <c r="N37" s="37"/>
      <c r="O37" s="28"/>
      <c r="P37" s="28"/>
    </row>
    <row r="38" spans="1:16" ht="55.5" customHeight="1" thickBot="1" x14ac:dyDescent="0.3">
      <c r="A38" s="133">
        <v>139</v>
      </c>
      <c r="B38" s="261" t="s">
        <v>244</v>
      </c>
      <c r="C38" s="342" t="s">
        <v>78</v>
      </c>
      <c r="D38" s="99">
        <v>6.2</v>
      </c>
      <c r="E38" s="99">
        <v>3.6</v>
      </c>
      <c r="F38" s="104">
        <v>15.2</v>
      </c>
      <c r="G38" s="322">
        <f t="shared" si="4"/>
        <v>118</v>
      </c>
      <c r="H38" s="362">
        <v>0</v>
      </c>
      <c r="I38" s="160">
        <v>15.88</v>
      </c>
      <c r="J38" s="37"/>
      <c r="K38" s="37"/>
      <c r="L38" s="37"/>
      <c r="M38" s="37"/>
      <c r="N38" s="37"/>
      <c r="O38" s="37"/>
      <c r="P38" s="37"/>
    </row>
    <row r="39" spans="1:16" ht="55.5" customHeight="1" thickBot="1" x14ac:dyDescent="0.3">
      <c r="A39" s="269">
        <v>493</v>
      </c>
      <c r="B39" s="194" t="s">
        <v>225</v>
      </c>
      <c r="C39" s="648">
        <v>100</v>
      </c>
      <c r="D39" s="36">
        <v>11.1</v>
      </c>
      <c r="E39" s="36">
        <v>8.8000000000000007</v>
      </c>
      <c r="F39" s="36">
        <v>3.1</v>
      </c>
      <c r="G39" s="26">
        <f>(D39*4)+(E39*9)+(F39*4)</f>
        <v>136</v>
      </c>
      <c r="H39" s="26">
        <v>0</v>
      </c>
      <c r="I39" s="148">
        <v>49.23</v>
      </c>
      <c r="J39" s="37"/>
      <c r="K39" s="37"/>
      <c r="L39" s="37"/>
      <c r="M39" s="37"/>
      <c r="N39" s="37"/>
      <c r="O39" s="37"/>
      <c r="P39" s="37"/>
    </row>
    <row r="40" spans="1:16" ht="45" customHeight="1" thickBot="1" x14ac:dyDescent="0.3">
      <c r="A40" s="131">
        <v>520</v>
      </c>
      <c r="B40" s="196" t="s">
        <v>226</v>
      </c>
      <c r="C40" s="603">
        <v>180</v>
      </c>
      <c r="D40" s="24">
        <v>4.2</v>
      </c>
      <c r="E40" s="24">
        <v>4.13</v>
      </c>
      <c r="F40" s="24">
        <v>25.54</v>
      </c>
      <c r="G40" s="63">
        <f>(D40+F40)*4+E40*9</f>
        <v>156.13</v>
      </c>
      <c r="H40" s="63">
        <v>0</v>
      </c>
      <c r="I40" s="148">
        <v>17.11</v>
      </c>
      <c r="J40" s="37"/>
      <c r="K40" s="37"/>
      <c r="L40" s="37"/>
      <c r="M40" s="37"/>
      <c r="N40" s="37"/>
      <c r="O40" s="37"/>
      <c r="P40" s="37"/>
    </row>
    <row r="41" spans="1:16" ht="65.25" customHeight="1" thickBot="1" x14ac:dyDescent="0.3">
      <c r="A41" s="131">
        <v>631</v>
      </c>
      <c r="B41" s="196" t="s">
        <v>168</v>
      </c>
      <c r="C41" s="197" t="s">
        <v>93</v>
      </c>
      <c r="D41" s="24">
        <v>0</v>
      </c>
      <c r="E41" s="24">
        <v>0</v>
      </c>
      <c r="F41" s="24">
        <v>14</v>
      </c>
      <c r="G41" s="26">
        <v>56</v>
      </c>
      <c r="H41" s="26">
        <v>70</v>
      </c>
      <c r="I41" s="148">
        <v>7.12</v>
      </c>
      <c r="J41" s="37"/>
      <c r="K41" s="37"/>
      <c r="L41" s="37"/>
      <c r="M41" s="37"/>
      <c r="N41" s="37"/>
      <c r="O41" s="37"/>
      <c r="P41" s="37"/>
    </row>
    <row r="42" spans="1:16" ht="43.5" customHeight="1" thickBot="1" x14ac:dyDescent="0.3">
      <c r="A42" s="133" t="s">
        <v>76</v>
      </c>
      <c r="B42" s="205" t="s">
        <v>36</v>
      </c>
      <c r="C42" s="217">
        <v>37</v>
      </c>
      <c r="D42" s="25">
        <v>2.2999999999999998</v>
      </c>
      <c r="E42" s="25">
        <v>0.6</v>
      </c>
      <c r="F42" s="25">
        <v>15.3</v>
      </c>
      <c r="G42" s="26">
        <f>(D42+F42)*4+E42*9</f>
        <v>75.800000000000011</v>
      </c>
      <c r="H42" s="26">
        <v>0</v>
      </c>
      <c r="I42" s="148">
        <v>2.3199999999999998</v>
      </c>
      <c r="J42" s="43">
        <f>I42/C42*1000</f>
        <v>62.702702702702702</v>
      </c>
      <c r="K42" s="37"/>
      <c r="L42" s="37"/>
      <c r="M42" s="37"/>
      <c r="N42" s="37"/>
      <c r="O42" s="37"/>
      <c r="P42" s="37"/>
    </row>
    <row r="43" spans="1:16" ht="39.75" customHeight="1" thickBot="1" x14ac:dyDescent="0.3">
      <c r="A43" s="133" t="s">
        <v>76</v>
      </c>
      <c r="B43" s="205" t="s">
        <v>13</v>
      </c>
      <c r="C43" s="217">
        <v>21.6</v>
      </c>
      <c r="D43" s="25">
        <v>1.4</v>
      </c>
      <c r="E43" s="25">
        <v>0.3</v>
      </c>
      <c r="F43" s="25">
        <v>9.5399999999999991</v>
      </c>
      <c r="G43" s="26">
        <f t="shared" si="4"/>
        <v>46.46</v>
      </c>
      <c r="H43" s="26">
        <v>0</v>
      </c>
      <c r="I43" s="148">
        <v>1.35</v>
      </c>
      <c r="J43" s="43">
        <f>I43/C43*1000</f>
        <v>62.5</v>
      </c>
      <c r="K43" s="37"/>
      <c r="L43" s="37"/>
      <c r="M43" s="37"/>
      <c r="N43" s="28"/>
      <c r="O43" s="37"/>
      <c r="P43" s="28"/>
    </row>
    <row r="44" spans="1:16" ht="28.5" customHeight="1" thickTop="1" thickBot="1" x14ac:dyDescent="0.3">
      <c r="A44" s="489"/>
      <c r="B44" s="490" t="s">
        <v>8</v>
      </c>
      <c r="C44" s="491"/>
      <c r="D44" s="472">
        <f t="shared" ref="D44:I44" si="5">SUM(D37:D43)</f>
        <v>26.4</v>
      </c>
      <c r="E44" s="472">
        <f t="shared" si="5"/>
        <v>17.510000000000002</v>
      </c>
      <c r="F44" s="472">
        <f t="shared" si="5"/>
        <v>92.88</v>
      </c>
      <c r="G44" s="488">
        <f t="shared" si="5"/>
        <v>634.71</v>
      </c>
      <c r="H44" s="473">
        <f t="shared" si="5"/>
        <v>70</v>
      </c>
      <c r="I44" s="474">
        <f t="shared" si="5"/>
        <v>114.99999999999999</v>
      </c>
      <c r="J44" s="37"/>
      <c r="K44" s="37"/>
      <c r="L44" s="37"/>
      <c r="M44" s="37"/>
      <c r="N44" s="37"/>
      <c r="O44" s="37"/>
      <c r="P44" s="37"/>
    </row>
    <row r="45" spans="1:16" ht="33.75" customHeight="1" thickTop="1" thickBot="1" x14ac:dyDescent="0.3">
      <c r="A45" s="6"/>
      <c r="B45" s="12"/>
      <c r="C45" s="143"/>
      <c r="D45" s="8"/>
      <c r="E45" s="8"/>
      <c r="F45" s="8"/>
      <c r="G45" s="236"/>
      <c r="H45" s="252"/>
      <c r="I45" s="151"/>
      <c r="J45" s="28"/>
      <c r="K45" s="28"/>
      <c r="L45" s="28"/>
      <c r="M45" s="28"/>
      <c r="N45" s="28"/>
      <c r="O45" s="28"/>
      <c r="P45" s="28"/>
    </row>
    <row r="46" spans="1:16" ht="38.25" customHeight="1" thickBot="1" x14ac:dyDescent="0.3">
      <c r="A46" s="4"/>
      <c r="B46" s="49" t="s">
        <v>127</v>
      </c>
      <c r="C46" s="141"/>
      <c r="D46" s="5"/>
      <c r="E46" s="5"/>
      <c r="F46" s="5"/>
      <c r="G46" s="115"/>
      <c r="H46" s="576"/>
      <c r="I46" s="370"/>
    </row>
    <row r="47" spans="1:16" ht="65.25" customHeight="1" thickBot="1" x14ac:dyDescent="0.3">
      <c r="A47" s="131">
        <v>336</v>
      </c>
      <c r="B47" s="194" t="s">
        <v>122</v>
      </c>
      <c r="C47" s="195" t="s">
        <v>164</v>
      </c>
      <c r="D47" s="36">
        <v>16.8</v>
      </c>
      <c r="E47" s="36">
        <v>14.7</v>
      </c>
      <c r="F47" s="36">
        <v>27</v>
      </c>
      <c r="G47" s="26">
        <f>(D47*4)+(E47*9)+(F47*4)</f>
        <v>307.5</v>
      </c>
      <c r="H47" s="54">
        <v>0</v>
      </c>
      <c r="I47" s="137">
        <v>37.11</v>
      </c>
    </row>
    <row r="48" spans="1:16" ht="42" customHeight="1" thickBot="1" x14ac:dyDescent="0.3">
      <c r="A48" s="131" t="s">
        <v>137</v>
      </c>
      <c r="B48" s="196" t="s">
        <v>12</v>
      </c>
      <c r="C48" s="197">
        <v>200</v>
      </c>
      <c r="D48" s="24">
        <v>1.4</v>
      </c>
      <c r="E48" s="24">
        <v>1.6</v>
      </c>
      <c r="F48" s="575">
        <v>16.399999999999999</v>
      </c>
      <c r="G48" s="220">
        <f>(D48*4)+(E48*9)+(F48*4)</f>
        <v>85.6</v>
      </c>
      <c r="H48" s="330">
        <v>0</v>
      </c>
      <c r="I48" s="148">
        <v>1.93</v>
      </c>
    </row>
    <row r="49" spans="1:16" ht="33" customHeight="1" thickBot="1" x14ac:dyDescent="0.35">
      <c r="A49" s="131" t="s">
        <v>125</v>
      </c>
      <c r="B49" s="205" t="s">
        <v>36</v>
      </c>
      <c r="C49" s="218" t="s">
        <v>264</v>
      </c>
      <c r="D49" s="93">
        <v>2.16</v>
      </c>
      <c r="E49" s="93">
        <v>0.3</v>
      </c>
      <c r="F49" s="93">
        <v>13.4</v>
      </c>
      <c r="G49" s="296">
        <f>(D49*4)+(E49*9)+(F49*4)</f>
        <v>64.94</v>
      </c>
      <c r="H49" s="26">
        <v>0</v>
      </c>
      <c r="I49" s="148">
        <v>2.96</v>
      </c>
      <c r="J49" s="43">
        <f>I49/C49*1000</f>
        <v>62.645502645502646</v>
      </c>
      <c r="K49" s="29"/>
      <c r="L49" s="31"/>
      <c r="M49" s="31"/>
      <c r="N49" s="31"/>
      <c r="O49" s="31"/>
      <c r="P49" s="31"/>
    </row>
    <row r="50" spans="1:16" ht="5.25" customHeight="1" thickBot="1" x14ac:dyDescent="0.35">
      <c r="A50" s="269"/>
      <c r="B50" s="196"/>
      <c r="C50" s="197"/>
      <c r="D50" s="24"/>
      <c r="E50" s="24"/>
      <c r="F50" s="24"/>
      <c r="G50" s="26"/>
      <c r="H50" s="26"/>
      <c r="I50" s="137"/>
      <c r="J50" s="43" t="e">
        <f>I50/C50*1000</f>
        <v>#DIV/0!</v>
      </c>
      <c r="K50" s="29"/>
      <c r="L50" s="31"/>
      <c r="M50" s="31"/>
      <c r="N50" s="31"/>
      <c r="O50" s="31"/>
      <c r="P50" s="31"/>
    </row>
    <row r="51" spans="1:16" ht="30.75" hidden="1" customHeight="1" thickBot="1" x14ac:dyDescent="0.35">
      <c r="A51" s="167"/>
      <c r="B51" s="134"/>
      <c r="C51" s="163"/>
      <c r="D51" s="62"/>
      <c r="E51" s="62"/>
      <c r="F51" s="62"/>
      <c r="G51" s="63"/>
      <c r="H51" s="63">
        <v>0</v>
      </c>
      <c r="I51" s="237"/>
      <c r="J51" s="43"/>
      <c r="K51" s="29"/>
      <c r="L51" s="31"/>
      <c r="M51" s="31"/>
      <c r="N51" s="31"/>
      <c r="O51" s="31"/>
      <c r="P51" s="31"/>
    </row>
    <row r="52" spans="1:16" ht="30.75" customHeight="1" thickTop="1" thickBot="1" x14ac:dyDescent="0.35">
      <c r="A52" s="493"/>
      <c r="B52" s="594" t="s">
        <v>8</v>
      </c>
      <c r="C52" s="495" t="s">
        <v>9</v>
      </c>
      <c r="D52" s="496">
        <f t="shared" ref="D52:I52" si="6">SUM(D47:D51)</f>
        <v>20.36</v>
      </c>
      <c r="E52" s="496">
        <f t="shared" si="6"/>
        <v>16.600000000000001</v>
      </c>
      <c r="F52" s="496">
        <f t="shared" si="6"/>
        <v>56.8</v>
      </c>
      <c r="G52" s="496">
        <f t="shared" si="6"/>
        <v>458.04</v>
      </c>
      <c r="H52" s="496">
        <f t="shared" si="6"/>
        <v>0</v>
      </c>
      <c r="I52" s="497">
        <f t="shared" si="6"/>
        <v>42</v>
      </c>
      <c r="J52" s="29"/>
      <c r="K52" s="29"/>
      <c r="L52" s="31"/>
      <c r="M52" s="31"/>
      <c r="N52" s="31"/>
      <c r="O52" s="31"/>
      <c r="P52" s="31"/>
    </row>
    <row r="53" spans="1:16" ht="35.1" customHeight="1" thickBot="1" x14ac:dyDescent="0.35">
      <c r="A53" s="348"/>
      <c r="B53" s="49" t="s">
        <v>152</v>
      </c>
      <c r="C53" s="348"/>
      <c r="D53" s="348"/>
      <c r="E53" s="348"/>
      <c r="F53" s="348"/>
      <c r="G53" s="220"/>
      <c r="H53" s="220"/>
      <c r="I53" s="385"/>
      <c r="J53" s="29"/>
      <c r="K53" s="29"/>
      <c r="L53" s="31"/>
      <c r="M53" s="31"/>
      <c r="N53" s="31"/>
      <c r="O53" s="31"/>
      <c r="P53" s="31"/>
    </row>
    <row r="54" spans="1:16" ht="55.5" customHeight="1" thickBot="1" x14ac:dyDescent="0.35">
      <c r="A54" s="269">
        <v>493</v>
      </c>
      <c r="B54" s="194" t="s">
        <v>225</v>
      </c>
      <c r="C54" s="648">
        <v>100</v>
      </c>
      <c r="D54" s="36">
        <v>11.1</v>
      </c>
      <c r="E54" s="36">
        <v>8.8000000000000007</v>
      </c>
      <c r="F54" s="36">
        <v>3.1</v>
      </c>
      <c r="G54" s="26">
        <f>(D54*4)+(E54*9)+(F54*4)</f>
        <v>136</v>
      </c>
      <c r="H54" s="26">
        <v>0</v>
      </c>
      <c r="I54" s="148">
        <v>49.23</v>
      </c>
      <c r="J54" s="29"/>
      <c r="K54" s="29"/>
      <c r="L54" s="31"/>
      <c r="M54" s="31"/>
      <c r="N54" s="31"/>
      <c r="O54" s="31"/>
      <c r="P54" s="31"/>
    </row>
    <row r="55" spans="1:16" ht="48.75" customHeight="1" thickBot="1" x14ac:dyDescent="0.35">
      <c r="A55" s="131">
        <v>520</v>
      </c>
      <c r="B55" s="196" t="s">
        <v>226</v>
      </c>
      <c r="C55" s="603">
        <v>200</v>
      </c>
      <c r="D55" s="24">
        <v>4.2</v>
      </c>
      <c r="E55" s="24">
        <v>4.13</v>
      </c>
      <c r="F55" s="24">
        <v>25.54</v>
      </c>
      <c r="G55" s="63">
        <f>(D55+F55)*4+E55*9</f>
        <v>156.13</v>
      </c>
      <c r="H55" s="63">
        <v>0</v>
      </c>
      <c r="I55" s="148">
        <v>18.95</v>
      </c>
      <c r="J55" s="29"/>
      <c r="K55" s="29"/>
      <c r="L55" s="31"/>
      <c r="M55" s="31"/>
      <c r="N55" s="31"/>
      <c r="O55" s="31"/>
      <c r="P55" s="31"/>
    </row>
    <row r="56" spans="1:16" ht="70.5" customHeight="1" thickBot="1" x14ac:dyDescent="0.35">
      <c r="A56" s="131">
        <v>631</v>
      </c>
      <c r="B56" s="196" t="s">
        <v>168</v>
      </c>
      <c r="C56" s="197" t="s">
        <v>93</v>
      </c>
      <c r="D56" s="24">
        <v>0</v>
      </c>
      <c r="E56" s="24">
        <v>0</v>
      </c>
      <c r="F56" s="24">
        <v>14</v>
      </c>
      <c r="G56" s="26">
        <v>56</v>
      </c>
      <c r="H56" s="26">
        <v>70</v>
      </c>
      <c r="I56" s="148">
        <v>7.12</v>
      </c>
      <c r="J56" s="29"/>
      <c r="K56" s="29"/>
      <c r="L56" s="31"/>
      <c r="M56" s="31"/>
      <c r="N56" s="31"/>
      <c r="O56" s="31"/>
      <c r="P56" s="31"/>
    </row>
    <row r="57" spans="1:16" ht="33.75" customHeight="1" thickBot="1" x14ac:dyDescent="0.35">
      <c r="A57" s="133" t="s">
        <v>76</v>
      </c>
      <c r="B57" s="205" t="s">
        <v>36</v>
      </c>
      <c r="C57" s="217">
        <v>43.1</v>
      </c>
      <c r="D57" s="25">
        <v>1.4</v>
      </c>
      <c r="E57" s="25">
        <v>0.2</v>
      </c>
      <c r="F57" s="25">
        <v>12.5</v>
      </c>
      <c r="G57" s="26">
        <f>(D57+F57)*4+E57*9</f>
        <v>57.4</v>
      </c>
      <c r="H57" s="26">
        <v>0</v>
      </c>
      <c r="I57" s="148">
        <v>2.7</v>
      </c>
      <c r="J57" s="43">
        <f>I57/C57*1000</f>
        <v>62.645011600928072</v>
      </c>
      <c r="K57" s="29"/>
      <c r="L57" s="31"/>
      <c r="M57" s="31"/>
      <c r="N57" s="31"/>
      <c r="O57" s="31"/>
      <c r="P57" s="31"/>
    </row>
    <row r="58" spans="1:16" ht="34.5" hidden="1" customHeight="1" thickBot="1" x14ac:dyDescent="0.35">
      <c r="A58" s="131"/>
      <c r="B58" s="196"/>
      <c r="C58" s="197"/>
      <c r="D58" s="24"/>
      <c r="E58" s="24"/>
      <c r="F58" s="24"/>
      <c r="G58" s="26"/>
      <c r="H58" s="26"/>
      <c r="I58" s="137"/>
      <c r="J58" s="29"/>
      <c r="K58" s="29"/>
      <c r="L58" s="31"/>
      <c r="M58" s="31"/>
      <c r="N58" s="31"/>
      <c r="O58" s="31"/>
      <c r="P58" s="31"/>
    </row>
    <row r="59" spans="1:16" ht="34.5" hidden="1" customHeight="1" thickBot="1" x14ac:dyDescent="0.35">
      <c r="A59" s="146"/>
      <c r="B59" s="231"/>
      <c r="C59" s="215"/>
      <c r="D59" s="100"/>
      <c r="E59" s="100"/>
      <c r="F59" s="100"/>
      <c r="G59" s="26"/>
      <c r="H59" s="26"/>
      <c r="I59" s="228"/>
      <c r="J59" s="43" t="e">
        <f>I59/C59*1000</f>
        <v>#DIV/0!</v>
      </c>
      <c r="K59" s="29"/>
      <c r="L59" s="31"/>
      <c r="M59" s="31"/>
      <c r="N59" s="31"/>
      <c r="O59" s="31"/>
      <c r="P59" s="31"/>
    </row>
    <row r="60" spans="1:16" ht="35.1" customHeight="1" thickTop="1" thickBot="1" x14ac:dyDescent="0.35">
      <c r="A60" s="419"/>
      <c r="B60" s="418" t="s">
        <v>8</v>
      </c>
      <c r="C60" s="417" t="s">
        <v>9</v>
      </c>
      <c r="D60" s="420">
        <f t="shared" ref="D60:I60" si="7">SUM(D54:D59)</f>
        <v>16.7</v>
      </c>
      <c r="E60" s="420">
        <f t="shared" si="7"/>
        <v>13.129999999999999</v>
      </c>
      <c r="F60" s="420">
        <f t="shared" si="7"/>
        <v>55.14</v>
      </c>
      <c r="G60" s="420">
        <f t="shared" si="7"/>
        <v>405.53</v>
      </c>
      <c r="H60" s="420">
        <f t="shared" si="7"/>
        <v>70</v>
      </c>
      <c r="I60" s="436">
        <f t="shared" si="7"/>
        <v>78</v>
      </c>
      <c r="J60" s="29"/>
      <c r="K60" s="29"/>
      <c r="L60" s="31"/>
      <c r="M60" s="31"/>
      <c r="N60" s="31"/>
      <c r="O60" s="31"/>
      <c r="P60" s="31"/>
    </row>
    <row r="61" spans="1:16" ht="35.1" customHeight="1" thickTop="1" x14ac:dyDescent="0.3">
      <c r="B61" s="32" t="s">
        <v>49</v>
      </c>
      <c r="C61" s="32"/>
      <c r="D61" s="32"/>
      <c r="E61" s="86"/>
      <c r="F61" s="85"/>
      <c r="G61" s="85"/>
      <c r="H61" s="85"/>
    </row>
    <row r="62" spans="1:16" ht="20.25" x14ac:dyDescent="0.3">
      <c r="B62" s="673"/>
      <c r="C62" s="673"/>
      <c r="D62" s="673"/>
      <c r="E62" s="86"/>
      <c r="F62" s="85"/>
      <c r="G62" s="85"/>
      <c r="H62" s="85"/>
    </row>
    <row r="63" spans="1:16" ht="20.25" x14ac:dyDescent="0.3">
      <c r="B63" s="32" t="s">
        <v>56</v>
      </c>
      <c r="C63" s="32"/>
      <c r="D63" s="32"/>
      <c r="E63" s="85"/>
      <c r="F63" s="85"/>
      <c r="G63" s="85"/>
      <c r="H63" s="85"/>
    </row>
    <row r="64" spans="1:16" ht="20.25" x14ac:dyDescent="0.3">
      <c r="B64" s="85"/>
      <c r="C64" s="85"/>
      <c r="D64" s="85"/>
      <c r="E64" s="85"/>
      <c r="F64" s="85"/>
      <c r="G64" s="85"/>
      <c r="H64" s="85"/>
    </row>
    <row r="65" spans="2:4" ht="20.25" x14ac:dyDescent="0.3">
      <c r="B65" s="32" t="s">
        <v>65</v>
      </c>
      <c r="C65" s="32"/>
      <c r="D65" s="32"/>
    </row>
  </sheetData>
  <mergeCells count="12">
    <mergeCell ref="C10:C12"/>
    <mergeCell ref="D10:F11"/>
    <mergeCell ref="G10:G11"/>
    <mergeCell ref="H10:H11"/>
    <mergeCell ref="I10:I11"/>
    <mergeCell ref="B62:D62"/>
    <mergeCell ref="I4:J4"/>
    <mergeCell ref="B5:F5"/>
    <mergeCell ref="B6:F6"/>
    <mergeCell ref="F7:I7"/>
    <mergeCell ref="D8:I8"/>
    <mergeCell ref="D9:E9"/>
  </mergeCells>
  <printOptions horizontalCentered="1"/>
  <pageMargins left="0.19685039370078741" right="0.39370078740157483" top="0.19685039370078741" bottom="0.98425196850393704" header="0.70866141732283472" footer="0.51181102362204722"/>
  <pageSetup paperSize="9" scale="36" orientation="portrait" r:id="rId1"/>
  <headerFooter alignWithMargins="0"/>
  <colBreaks count="1" manualBreakCount="1">
    <brk id="10" max="52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65"/>
  <sheetViews>
    <sheetView topLeftCell="A4" zoomScale="60" zoomScaleNormal="60" zoomScaleSheetLayoutView="75" workbookViewId="0">
      <selection activeCell="F7" sqref="F7:I7"/>
    </sheetView>
  </sheetViews>
  <sheetFormatPr defaultRowHeight="18" x14ac:dyDescent="0.25"/>
  <cols>
    <col min="1" max="1" width="9.1640625" style="1" customWidth="1"/>
    <col min="2" max="2" width="65.75" style="1" customWidth="1"/>
    <col min="3" max="3" width="16.25" style="1" customWidth="1"/>
    <col min="4" max="4" width="8" style="1" customWidth="1"/>
    <col min="5" max="5" width="8.6640625" style="1"/>
    <col min="6" max="6" width="7.6640625" style="1" customWidth="1"/>
    <col min="7" max="7" width="7.83203125" style="1" customWidth="1"/>
    <col min="8" max="8" width="7.25" style="1" customWidth="1"/>
    <col min="9" max="9" width="13.33203125" style="1" customWidth="1"/>
    <col min="10" max="10" width="6.332031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714"/>
      <c r="J4" s="714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0.75" customHeight="1" x14ac:dyDescent="0.35">
      <c r="B6" s="690"/>
      <c r="C6" s="690"/>
      <c r="D6" s="690"/>
      <c r="E6" s="690"/>
      <c r="F6" s="690"/>
    </row>
    <row r="7" spans="1:16" ht="24.95" customHeight="1" x14ac:dyDescent="0.4">
      <c r="F7" s="675" t="s">
        <v>301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39.950000000000003" customHeight="1" thickBot="1" x14ac:dyDescent="0.35">
      <c r="A9" s="35"/>
      <c r="B9" s="35"/>
      <c r="C9" s="35"/>
      <c r="D9" s="677">
        <v>8</v>
      </c>
      <c r="E9" s="677"/>
    </row>
    <row r="10" spans="1:16" ht="37.5" customHeight="1" x14ac:dyDescent="0.25">
      <c r="A10" s="2" t="s">
        <v>0</v>
      </c>
      <c r="B10" s="3" t="s">
        <v>2</v>
      </c>
      <c r="C10" s="728" t="s">
        <v>18</v>
      </c>
      <c r="D10" s="731" t="s">
        <v>19</v>
      </c>
      <c r="E10" s="732"/>
      <c r="F10" s="733"/>
      <c r="G10" s="731" t="s">
        <v>21</v>
      </c>
      <c r="H10" s="728" t="s">
        <v>102</v>
      </c>
      <c r="I10" s="728" t="s">
        <v>23</v>
      </c>
      <c r="J10" s="44" t="s">
        <v>81</v>
      </c>
      <c r="K10" s="44"/>
      <c r="L10" s="44"/>
      <c r="M10" s="38"/>
      <c r="N10" s="44"/>
      <c r="O10" s="44"/>
      <c r="P10" s="44"/>
    </row>
    <row r="11" spans="1:16" ht="38.25" customHeight="1" thickBot="1" x14ac:dyDescent="0.3">
      <c r="A11" s="4" t="s">
        <v>1</v>
      </c>
      <c r="B11" s="5" t="s">
        <v>3</v>
      </c>
      <c r="C11" s="729"/>
      <c r="D11" s="734"/>
      <c r="E11" s="735"/>
      <c r="F11" s="736"/>
      <c r="G11" s="737"/>
      <c r="H11" s="738"/>
      <c r="I11" s="738"/>
      <c r="J11" s="44"/>
      <c r="K11" s="44"/>
      <c r="L11" s="44"/>
      <c r="M11" s="44"/>
      <c r="N11" s="44"/>
      <c r="O11" s="44"/>
      <c r="P11" s="44"/>
    </row>
    <row r="12" spans="1:16" ht="21" thickBot="1" x14ac:dyDescent="0.3">
      <c r="A12" s="6"/>
      <c r="B12" s="7"/>
      <c r="C12" s="730"/>
      <c r="D12" s="17" t="s">
        <v>4</v>
      </c>
      <c r="E12" s="17" t="s">
        <v>5</v>
      </c>
      <c r="F12" s="17" t="s">
        <v>6</v>
      </c>
      <c r="G12" s="48"/>
      <c r="H12" s="48"/>
      <c r="I12" s="20"/>
      <c r="J12" s="28"/>
      <c r="K12" s="28"/>
      <c r="L12" s="28"/>
      <c r="M12" s="28"/>
      <c r="N12" s="28"/>
      <c r="O12" s="28"/>
      <c r="P12" s="28"/>
    </row>
    <row r="13" spans="1:16" ht="33.75" customHeight="1" thickBot="1" x14ac:dyDescent="0.3">
      <c r="A13" s="2"/>
      <c r="B13" s="22" t="s">
        <v>106</v>
      </c>
      <c r="C13" s="125"/>
      <c r="D13" s="2"/>
      <c r="E13" s="2"/>
      <c r="F13" s="2"/>
      <c r="G13" s="21"/>
      <c r="H13" s="21"/>
      <c r="I13" s="9"/>
      <c r="J13" s="28"/>
      <c r="K13" s="60"/>
      <c r="L13" s="28"/>
      <c r="M13" s="28"/>
      <c r="N13" s="28"/>
      <c r="O13" s="28"/>
      <c r="P13" s="28"/>
    </row>
    <row r="14" spans="1:16" ht="49.5" hidden="1" customHeight="1" thickBot="1" x14ac:dyDescent="0.3">
      <c r="A14" s="167"/>
      <c r="B14" s="234"/>
      <c r="C14" s="195"/>
      <c r="D14" s="36"/>
      <c r="E14" s="36"/>
      <c r="F14" s="36"/>
      <c r="G14" s="63"/>
      <c r="H14" s="63"/>
      <c r="I14" s="137"/>
      <c r="J14" s="28"/>
      <c r="K14" s="60"/>
      <c r="L14" s="28"/>
      <c r="M14" s="28"/>
      <c r="N14" s="28"/>
      <c r="O14" s="28"/>
      <c r="P14" s="28"/>
    </row>
    <row r="15" spans="1:16" ht="12.75" customHeight="1" thickBot="1" x14ac:dyDescent="0.3">
      <c r="A15" s="191" t="s">
        <v>75</v>
      </c>
      <c r="B15" s="244" t="s">
        <v>75</v>
      </c>
      <c r="C15" s="245" t="s">
        <v>75</v>
      </c>
      <c r="D15" s="105" t="s">
        <v>75</v>
      </c>
      <c r="E15" s="105" t="s">
        <v>75</v>
      </c>
      <c r="F15" s="105" t="s">
        <v>75</v>
      </c>
      <c r="G15" s="54" t="s">
        <v>75</v>
      </c>
      <c r="H15" s="10" t="s">
        <v>75</v>
      </c>
      <c r="I15" s="148" t="s">
        <v>75</v>
      </c>
      <c r="J15" s="37"/>
      <c r="K15" s="60"/>
      <c r="L15" s="43"/>
      <c r="M15" s="37"/>
      <c r="N15" s="37"/>
      <c r="O15" s="37"/>
      <c r="P15" s="37"/>
    </row>
    <row r="16" spans="1:16" ht="57.75" customHeight="1" thickBot="1" x14ac:dyDescent="0.3">
      <c r="A16" s="131">
        <v>336</v>
      </c>
      <c r="B16" s="194" t="s">
        <v>122</v>
      </c>
      <c r="C16" s="195" t="s">
        <v>185</v>
      </c>
      <c r="D16" s="36">
        <v>16.8</v>
      </c>
      <c r="E16" s="36">
        <v>14.7</v>
      </c>
      <c r="F16" s="36">
        <v>27</v>
      </c>
      <c r="G16" s="26">
        <f>(D16*4)+(E16*9)+(F16*4)</f>
        <v>307.5</v>
      </c>
      <c r="H16" s="54">
        <v>0</v>
      </c>
      <c r="I16" s="148">
        <v>64.2</v>
      </c>
      <c r="J16" s="37"/>
      <c r="K16" s="37"/>
      <c r="L16" s="37"/>
      <c r="M16" s="37"/>
      <c r="N16" s="37"/>
      <c r="O16" s="37"/>
      <c r="P16" s="37"/>
    </row>
    <row r="17" spans="1:17" ht="37.5" customHeight="1" thickBot="1" x14ac:dyDescent="0.3">
      <c r="A17" s="131" t="s">
        <v>137</v>
      </c>
      <c r="B17" s="196" t="s">
        <v>12</v>
      </c>
      <c r="C17" s="197">
        <v>200</v>
      </c>
      <c r="D17" s="24">
        <v>1.4</v>
      </c>
      <c r="E17" s="24">
        <v>1.6</v>
      </c>
      <c r="F17" s="24">
        <v>16.399999999999999</v>
      </c>
      <c r="G17" s="26">
        <f>(D17*4)+(E17*9)+(F17*4)</f>
        <v>85.6</v>
      </c>
      <c r="H17" s="26">
        <v>0</v>
      </c>
      <c r="I17" s="148">
        <v>1.93</v>
      </c>
      <c r="J17" s="43">
        <f>I17/C17*1000</f>
        <v>9.6499999999999986</v>
      </c>
      <c r="K17" s="37"/>
      <c r="L17" s="37"/>
      <c r="M17" s="37"/>
      <c r="N17" s="37"/>
      <c r="O17" s="37"/>
      <c r="P17" s="37"/>
    </row>
    <row r="18" spans="1:17" ht="39.75" customHeight="1" thickBot="1" x14ac:dyDescent="0.3">
      <c r="A18" s="167" t="s">
        <v>125</v>
      </c>
      <c r="B18" s="231" t="s">
        <v>36</v>
      </c>
      <c r="C18" s="462" t="s">
        <v>262</v>
      </c>
      <c r="D18" s="99">
        <v>2.16</v>
      </c>
      <c r="E18" s="99">
        <v>0.3</v>
      </c>
      <c r="F18" s="99">
        <v>13.4</v>
      </c>
      <c r="G18" s="54">
        <f>(D18*4)+(E18*9)+(F18*4)</f>
        <v>64.94</v>
      </c>
      <c r="H18" s="26">
        <v>0</v>
      </c>
      <c r="I18" s="175">
        <v>0.87</v>
      </c>
      <c r="J18" s="43">
        <f>I18/C18*1000</f>
        <v>62.589928057553948</v>
      </c>
      <c r="K18" s="28"/>
      <c r="L18" s="28"/>
      <c r="M18" s="28"/>
      <c r="N18" s="28"/>
      <c r="O18" s="28"/>
      <c r="P18" s="28"/>
    </row>
    <row r="19" spans="1:17" ht="30" customHeight="1" thickBot="1" x14ac:dyDescent="0.3">
      <c r="A19" s="597"/>
      <c r="B19" s="598" t="s">
        <v>8</v>
      </c>
      <c r="C19" s="599"/>
      <c r="D19" s="600">
        <f t="shared" ref="D19:I19" si="0">SUM(D14:D18)</f>
        <v>20.36</v>
      </c>
      <c r="E19" s="600">
        <f t="shared" si="0"/>
        <v>16.600000000000001</v>
      </c>
      <c r="F19" s="600">
        <f t="shared" si="0"/>
        <v>56.8</v>
      </c>
      <c r="G19" s="601">
        <f>SUM(G14:G18)</f>
        <v>458.04</v>
      </c>
      <c r="H19" s="601">
        <f t="shared" si="0"/>
        <v>0</v>
      </c>
      <c r="I19" s="602">
        <f t="shared" si="0"/>
        <v>67.000000000000014</v>
      </c>
      <c r="J19" s="28"/>
      <c r="K19" s="28"/>
      <c r="L19" s="28"/>
      <c r="M19" s="28"/>
      <c r="N19" s="28"/>
      <c r="O19" s="28"/>
      <c r="P19" s="28"/>
    </row>
    <row r="20" spans="1:17" ht="30" customHeight="1" thickBot="1" x14ac:dyDescent="0.3">
      <c r="A20" s="93"/>
      <c r="B20" s="64" t="s">
        <v>110</v>
      </c>
      <c r="C20" s="169"/>
      <c r="D20" s="25"/>
      <c r="E20" s="25"/>
      <c r="F20" s="25"/>
      <c r="G20" s="53"/>
      <c r="H20" s="264"/>
      <c r="I20" s="165"/>
      <c r="J20" s="28"/>
      <c r="K20" s="28"/>
      <c r="L20" s="28"/>
      <c r="M20" s="28"/>
      <c r="N20" s="28"/>
      <c r="O20" s="28"/>
      <c r="P20" s="28"/>
    </row>
    <row r="21" spans="1:17" ht="12" customHeight="1" thickBot="1" x14ac:dyDescent="0.3">
      <c r="A21" s="191" t="s">
        <v>75</v>
      </c>
      <c r="B21" s="244" t="s">
        <v>75</v>
      </c>
      <c r="C21" s="245" t="s">
        <v>75</v>
      </c>
      <c r="D21" s="105" t="s">
        <v>75</v>
      </c>
      <c r="E21" s="105" t="s">
        <v>75</v>
      </c>
      <c r="F21" s="105" t="s">
        <v>75</v>
      </c>
      <c r="G21" s="54" t="s">
        <v>75</v>
      </c>
      <c r="H21" s="10" t="s">
        <v>75</v>
      </c>
      <c r="I21" s="148" t="s">
        <v>75</v>
      </c>
      <c r="J21" s="28"/>
      <c r="K21" s="28"/>
      <c r="L21" s="28"/>
      <c r="M21" s="28"/>
      <c r="N21" s="28"/>
      <c r="O21" s="28"/>
      <c r="P21" s="28"/>
    </row>
    <row r="22" spans="1:17" ht="58.5" customHeight="1" thickBot="1" x14ac:dyDescent="0.3">
      <c r="A22" s="131">
        <v>336</v>
      </c>
      <c r="B22" s="194" t="s">
        <v>122</v>
      </c>
      <c r="C22" s="197" t="s">
        <v>193</v>
      </c>
      <c r="D22" s="36">
        <v>16.8</v>
      </c>
      <c r="E22" s="36">
        <v>14.7</v>
      </c>
      <c r="F22" s="36">
        <v>27</v>
      </c>
      <c r="G22" s="54">
        <f>(D22*4)+(E22*9)+(F22*4)</f>
        <v>307.5</v>
      </c>
      <c r="H22" s="54">
        <v>0</v>
      </c>
      <c r="I22" s="137">
        <v>73.97</v>
      </c>
      <c r="J22" s="28"/>
      <c r="K22" s="28"/>
      <c r="L22" s="28"/>
      <c r="M22" s="28"/>
      <c r="N22" s="28"/>
      <c r="O22" s="28"/>
      <c r="P22" s="28"/>
    </row>
    <row r="23" spans="1:17" ht="37.5" customHeight="1" thickBot="1" x14ac:dyDescent="0.3">
      <c r="A23" s="131" t="s">
        <v>137</v>
      </c>
      <c r="B23" s="196" t="s">
        <v>12</v>
      </c>
      <c r="C23" s="197">
        <v>200</v>
      </c>
      <c r="D23" s="24">
        <v>1.4</v>
      </c>
      <c r="E23" s="24">
        <v>1.6</v>
      </c>
      <c r="F23" s="24">
        <v>16.399999999999999</v>
      </c>
      <c r="G23" s="54">
        <f>(D23*4)+(E23*9)+(F23*4)</f>
        <v>85.6</v>
      </c>
      <c r="H23" s="54">
        <v>0</v>
      </c>
      <c r="I23" s="148">
        <v>1.93</v>
      </c>
      <c r="J23" s="43">
        <f>I23/C23*1000</f>
        <v>9.6499999999999986</v>
      </c>
      <c r="K23" s="28"/>
      <c r="L23" s="28"/>
      <c r="M23" s="28"/>
      <c r="N23" s="28"/>
      <c r="O23" s="28"/>
      <c r="P23" s="28"/>
    </row>
    <row r="24" spans="1:17" ht="39.75" customHeight="1" thickBot="1" x14ac:dyDescent="0.3">
      <c r="A24" s="133" t="s">
        <v>125</v>
      </c>
      <c r="B24" s="205" t="s">
        <v>36</v>
      </c>
      <c r="C24" s="218" t="s">
        <v>263</v>
      </c>
      <c r="D24" s="93">
        <v>2.16</v>
      </c>
      <c r="E24" s="93">
        <v>0.3</v>
      </c>
      <c r="F24" s="93">
        <v>13.4</v>
      </c>
      <c r="G24" s="296">
        <f>(D24*4)+(E24*9)+(F24*4)</f>
        <v>64.94</v>
      </c>
      <c r="H24" s="296">
        <v>0</v>
      </c>
      <c r="I24" s="160">
        <v>2.1</v>
      </c>
      <c r="J24" s="43">
        <f>I24/C24*1000</f>
        <v>62.686567164179117</v>
      </c>
      <c r="K24" s="28"/>
      <c r="L24" s="28"/>
      <c r="M24" s="28"/>
      <c r="N24" s="28"/>
      <c r="O24" s="28"/>
      <c r="P24" s="28"/>
    </row>
    <row r="25" spans="1:17" ht="32.25" customHeight="1" thickTop="1" thickBot="1" x14ac:dyDescent="0.3">
      <c r="A25" s="419"/>
      <c r="B25" s="418" t="s">
        <v>8</v>
      </c>
      <c r="C25" s="417"/>
      <c r="D25" s="419">
        <f t="shared" ref="D25:I25" si="1">SUM(D21:D24)</f>
        <v>20.36</v>
      </c>
      <c r="E25" s="419">
        <f t="shared" si="1"/>
        <v>16.600000000000001</v>
      </c>
      <c r="F25" s="419">
        <f t="shared" si="1"/>
        <v>56.8</v>
      </c>
      <c r="G25" s="419">
        <f t="shared" si="1"/>
        <v>458.04</v>
      </c>
      <c r="H25" s="420">
        <f t="shared" si="1"/>
        <v>0</v>
      </c>
      <c r="I25" s="436">
        <f t="shared" si="1"/>
        <v>78</v>
      </c>
      <c r="J25" s="28"/>
      <c r="K25" s="28"/>
      <c r="L25" s="28"/>
      <c r="M25" s="28"/>
      <c r="N25" s="28"/>
      <c r="O25" s="28"/>
      <c r="P25" s="28"/>
    </row>
    <row r="26" spans="1:17" ht="25.5" customHeight="1" thickTop="1" x14ac:dyDescent="0.25">
      <c r="A26" s="482"/>
      <c r="B26" s="483" t="s">
        <v>30</v>
      </c>
      <c r="C26" s="484"/>
      <c r="D26" s="482"/>
      <c r="E26" s="482"/>
      <c r="F26" s="482"/>
      <c r="G26" s="485"/>
      <c r="H26" s="485"/>
      <c r="I26" s="486"/>
      <c r="J26" s="28"/>
      <c r="K26" s="28"/>
      <c r="L26" s="28"/>
      <c r="M26" s="28"/>
      <c r="N26" s="28"/>
      <c r="O26" s="28"/>
      <c r="P26" s="28"/>
      <c r="Q26" s="27"/>
    </row>
    <row r="27" spans="1:17" ht="45.75" customHeight="1" thickBot="1" x14ac:dyDescent="0.3">
      <c r="A27" s="354" t="s">
        <v>101</v>
      </c>
      <c r="B27" s="359" t="s">
        <v>117</v>
      </c>
      <c r="C27" s="355">
        <v>50</v>
      </c>
      <c r="D27" s="308">
        <v>0.42</v>
      </c>
      <c r="E27" s="332">
        <v>3</v>
      </c>
      <c r="F27" s="332">
        <v>1.38</v>
      </c>
      <c r="G27" s="252">
        <f t="shared" ref="G27:G33" si="2">(D27+F27)*4+E27*9</f>
        <v>34.200000000000003</v>
      </c>
      <c r="H27" s="333">
        <v>0</v>
      </c>
      <c r="I27" s="361">
        <v>10.99</v>
      </c>
      <c r="J27" s="28"/>
      <c r="K27" s="28"/>
      <c r="L27" s="28"/>
      <c r="M27" s="28"/>
      <c r="N27" s="28"/>
      <c r="O27" s="28"/>
      <c r="P27" s="28"/>
      <c r="Q27" s="27"/>
    </row>
    <row r="28" spans="1:17" ht="56.25" customHeight="1" thickBot="1" x14ac:dyDescent="0.3">
      <c r="A28" s="133">
        <v>139</v>
      </c>
      <c r="B28" s="261" t="s">
        <v>243</v>
      </c>
      <c r="C28" s="342" t="s">
        <v>84</v>
      </c>
      <c r="D28" s="99">
        <v>6.2</v>
      </c>
      <c r="E28" s="99">
        <v>3.6</v>
      </c>
      <c r="F28" s="104">
        <v>15.2</v>
      </c>
      <c r="G28" s="604">
        <f t="shared" si="2"/>
        <v>118</v>
      </c>
      <c r="H28" s="362">
        <v>0</v>
      </c>
      <c r="I28" s="160">
        <v>14.71</v>
      </c>
      <c r="J28" s="37"/>
      <c r="K28" s="37"/>
      <c r="L28" s="37"/>
      <c r="M28" s="37"/>
      <c r="N28" s="37"/>
      <c r="O28" s="37"/>
      <c r="P28" s="37"/>
      <c r="Q28" s="28"/>
    </row>
    <row r="29" spans="1:17" ht="56.25" customHeight="1" thickBot="1" x14ac:dyDescent="0.3">
      <c r="A29" s="269">
        <v>493</v>
      </c>
      <c r="B29" s="194" t="s">
        <v>225</v>
      </c>
      <c r="C29" s="648">
        <v>90</v>
      </c>
      <c r="D29" s="36">
        <v>10</v>
      </c>
      <c r="E29" s="36">
        <v>7.9</v>
      </c>
      <c r="F29" s="36">
        <v>2.8</v>
      </c>
      <c r="G29" s="604">
        <f t="shared" si="2"/>
        <v>122.30000000000001</v>
      </c>
      <c r="H29" s="26">
        <v>0</v>
      </c>
      <c r="I29" s="148">
        <v>44.21</v>
      </c>
      <c r="J29" s="37"/>
      <c r="K29" s="37"/>
      <c r="L29" s="37"/>
      <c r="M29" s="37"/>
      <c r="N29" s="37"/>
      <c r="O29" s="37"/>
      <c r="P29" s="37"/>
      <c r="Q29" s="27"/>
    </row>
    <row r="30" spans="1:17" ht="43.5" customHeight="1" thickBot="1" x14ac:dyDescent="0.3">
      <c r="A30" s="131">
        <v>520</v>
      </c>
      <c r="B30" s="196" t="s">
        <v>226</v>
      </c>
      <c r="C30" s="603">
        <v>150</v>
      </c>
      <c r="D30" s="24">
        <v>3.3</v>
      </c>
      <c r="E30" s="24">
        <v>5.5</v>
      </c>
      <c r="F30" s="24">
        <v>27.4</v>
      </c>
      <c r="G30" s="63">
        <f>(D30+F30)*4+E30*9</f>
        <v>172.3</v>
      </c>
      <c r="H30" s="63">
        <v>0</v>
      </c>
      <c r="I30" s="148">
        <v>14.26</v>
      </c>
      <c r="J30" s="37"/>
      <c r="K30" s="37"/>
      <c r="L30" s="37"/>
      <c r="M30" s="37"/>
      <c r="N30" s="37"/>
      <c r="O30" s="37"/>
      <c r="P30" s="37"/>
    </row>
    <row r="31" spans="1:17" ht="67.5" customHeight="1" thickBot="1" x14ac:dyDescent="0.3">
      <c r="A31" s="131">
        <v>631</v>
      </c>
      <c r="B31" s="196" t="s">
        <v>168</v>
      </c>
      <c r="C31" s="197" t="s">
        <v>92</v>
      </c>
      <c r="D31" s="24">
        <v>0</v>
      </c>
      <c r="E31" s="24">
        <v>0</v>
      </c>
      <c r="F31" s="24">
        <v>14</v>
      </c>
      <c r="G31" s="26">
        <f t="shared" si="2"/>
        <v>56</v>
      </c>
      <c r="H31" s="26">
        <v>60</v>
      </c>
      <c r="I31" s="137">
        <v>7.22</v>
      </c>
      <c r="J31" s="43"/>
      <c r="K31" s="37"/>
      <c r="L31" s="37"/>
      <c r="M31" s="37"/>
      <c r="N31" s="37"/>
      <c r="O31" s="37"/>
      <c r="P31" s="37"/>
    </row>
    <row r="32" spans="1:17" ht="45.75" customHeight="1" thickBot="1" x14ac:dyDescent="0.3">
      <c r="A32" s="133" t="s">
        <v>76</v>
      </c>
      <c r="B32" s="205" t="s">
        <v>36</v>
      </c>
      <c r="C32" s="217">
        <v>37.1</v>
      </c>
      <c r="D32" s="25">
        <v>2.2999999999999998</v>
      </c>
      <c r="E32" s="25">
        <v>0.6</v>
      </c>
      <c r="F32" s="25">
        <v>15.3</v>
      </c>
      <c r="G32" s="26">
        <f t="shared" si="2"/>
        <v>75.800000000000011</v>
      </c>
      <c r="H32" s="26">
        <v>0</v>
      </c>
      <c r="I32" s="137">
        <v>2.3199999999999998</v>
      </c>
      <c r="J32" s="43">
        <f>I32/C32*1000</f>
        <v>62.533692722371953</v>
      </c>
      <c r="K32" s="28"/>
      <c r="L32" s="28"/>
      <c r="M32" s="28"/>
      <c r="N32" s="28"/>
      <c r="O32" s="28"/>
      <c r="P32" s="28"/>
    </row>
    <row r="33" spans="1:16" ht="48.75" customHeight="1" thickBot="1" x14ac:dyDescent="0.3">
      <c r="A33" s="133" t="s">
        <v>76</v>
      </c>
      <c r="B33" s="205" t="s">
        <v>13</v>
      </c>
      <c r="C33" s="217">
        <v>36.5</v>
      </c>
      <c r="D33" s="25">
        <v>2.2000000000000002</v>
      </c>
      <c r="E33" s="25">
        <v>0.5</v>
      </c>
      <c r="F33" s="25">
        <v>14.5</v>
      </c>
      <c r="G33" s="26">
        <f t="shared" si="2"/>
        <v>71.3</v>
      </c>
      <c r="H33" s="26">
        <v>0</v>
      </c>
      <c r="I33" s="137">
        <v>2.29</v>
      </c>
      <c r="J33" s="43">
        <f>I33/C33*1000</f>
        <v>62.739726027397261</v>
      </c>
      <c r="K33" s="28"/>
      <c r="L33" s="28"/>
      <c r="M33" s="28"/>
      <c r="N33" s="28"/>
      <c r="O33" s="28"/>
      <c r="P33" s="28"/>
    </row>
    <row r="34" spans="1:16" ht="33" customHeight="1" thickTop="1" thickBot="1" x14ac:dyDescent="0.3">
      <c r="A34" s="419"/>
      <c r="B34" s="418" t="s">
        <v>8</v>
      </c>
      <c r="C34" s="417"/>
      <c r="D34" s="419">
        <f t="shared" ref="D34:I34" si="3">SUM(D27:D33)</f>
        <v>24.42</v>
      </c>
      <c r="E34" s="419">
        <f t="shared" si="3"/>
        <v>21.1</v>
      </c>
      <c r="F34" s="419">
        <f t="shared" si="3"/>
        <v>90.58</v>
      </c>
      <c r="G34" s="420">
        <f t="shared" si="3"/>
        <v>649.9</v>
      </c>
      <c r="H34" s="420">
        <f t="shared" si="3"/>
        <v>60</v>
      </c>
      <c r="I34" s="421">
        <f t="shared" si="3"/>
        <v>96</v>
      </c>
      <c r="J34" s="43"/>
      <c r="K34" s="37"/>
      <c r="L34" s="37"/>
      <c r="M34" s="37"/>
      <c r="N34" s="37"/>
      <c r="O34" s="37"/>
      <c r="P34" s="37"/>
    </row>
    <row r="35" spans="1:16" ht="33.75" hidden="1" customHeight="1" thickBot="1" x14ac:dyDescent="0.3">
      <c r="A35" s="6"/>
      <c r="B35" s="12" t="s">
        <v>10</v>
      </c>
      <c r="C35" s="143"/>
      <c r="D35" s="8">
        <f>D19+D34</f>
        <v>44.78</v>
      </c>
      <c r="E35" s="8">
        <f>E19+E34</f>
        <v>37.700000000000003</v>
      </c>
      <c r="F35" s="8">
        <f>F19+F34</f>
        <v>147.38</v>
      </c>
      <c r="G35" s="39">
        <f>G19+G34</f>
        <v>1107.94</v>
      </c>
      <c r="H35" s="115"/>
      <c r="I35" s="156"/>
      <c r="J35" s="28"/>
      <c r="K35" s="37"/>
      <c r="L35" s="37"/>
      <c r="M35" s="37"/>
      <c r="N35" s="37"/>
      <c r="O35" s="28"/>
      <c r="P35" s="28"/>
    </row>
    <row r="36" spans="1:16" ht="45" customHeight="1" thickTop="1" x14ac:dyDescent="0.25">
      <c r="A36" s="4"/>
      <c r="B36" s="96" t="s">
        <v>31</v>
      </c>
      <c r="C36" s="130"/>
      <c r="D36" s="4"/>
      <c r="E36" s="4"/>
      <c r="F36" s="4"/>
      <c r="G36" s="42"/>
      <c r="H36" s="42"/>
      <c r="I36" s="235"/>
      <c r="J36" s="28"/>
      <c r="K36" s="37"/>
      <c r="L36" s="37"/>
      <c r="M36" s="37"/>
      <c r="N36" s="37"/>
      <c r="O36" s="28"/>
      <c r="P36" s="28"/>
    </row>
    <row r="37" spans="1:16" ht="45" customHeight="1" x14ac:dyDescent="0.25">
      <c r="A37" s="321" t="s">
        <v>101</v>
      </c>
      <c r="B37" s="360" t="s">
        <v>117</v>
      </c>
      <c r="C37" s="356">
        <v>100</v>
      </c>
      <c r="D37" s="357">
        <v>1.2</v>
      </c>
      <c r="E37" s="357">
        <v>0.08</v>
      </c>
      <c r="F37" s="358">
        <v>10.199999999999999</v>
      </c>
      <c r="G37" s="322">
        <f t="shared" ref="G37:G43" si="4">(D37+F37)*4+E37*9</f>
        <v>46.319999999999993</v>
      </c>
      <c r="H37" s="363">
        <v>0</v>
      </c>
      <c r="I37" s="373">
        <v>21.99</v>
      </c>
      <c r="J37" s="28"/>
      <c r="K37" s="37"/>
      <c r="L37" s="37"/>
      <c r="M37" s="37"/>
      <c r="N37" s="37"/>
      <c r="O37" s="28"/>
      <c r="P37" s="28"/>
    </row>
    <row r="38" spans="1:16" ht="55.5" customHeight="1" thickBot="1" x14ac:dyDescent="0.3">
      <c r="A38" s="133">
        <v>139</v>
      </c>
      <c r="B38" s="261" t="s">
        <v>244</v>
      </c>
      <c r="C38" s="342" t="s">
        <v>78</v>
      </c>
      <c r="D38" s="99">
        <v>6.2</v>
      </c>
      <c r="E38" s="99">
        <v>3.6</v>
      </c>
      <c r="F38" s="104">
        <v>15.2</v>
      </c>
      <c r="G38" s="322">
        <f t="shared" si="4"/>
        <v>118</v>
      </c>
      <c r="H38" s="362">
        <v>0</v>
      </c>
      <c r="I38" s="160">
        <v>15.88</v>
      </c>
      <c r="J38" s="37"/>
      <c r="K38" s="37"/>
      <c r="L38" s="37"/>
      <c r="M38" s="37"/>
      <c r="N38" s="37"/>
      <c r="O38" s="37"/>
      <c r="P38" s="37"/>
    </row>
    <row r="39" spans="1:16" ht="55.5" customHeight="1" thickBot="1" x14ac:dyDescent="0.3">
      <c r="A39" s="269">
        <v>493</v>
      </c>
      <c r="B39" s="194" t="s">
        <v>225</v>
      </c>
      <c r="C39" s="648">
        <v>100</v>
      </c>
      <c r="D39" s="36">
        <v>11.1</v>
      </c>
      <c r="E39" s="36">
        <v>8.8000000000000007</v>
      </c>
      <c r="F39" s="36">
        <v>3.1</v>
      </c>
      <c r="G39" s="26">
        <f>(D39*4)+(E39*9)+(F39*4)</f>
        <v>136</v>
      </c>
      <c r="H39" s="26">
        <v>0</v>
      </c>
      <c r="I39" s="148">
        <v>49.23</v>
      </c>
      <c r="J39" s="37"/>
      <c r="K39" s="37"/>
      <c r="L39" s="37"/>
      <c r="M39" s="37"/>
      <c r="N39" s="37"/>
      <c r="O39" s="37"/>
      <c r="P39" s="37"/>
    </row>
    <row r="40" spans="1:16" ht="45" customHeight="1" thickBot="1" x14ac:dyDescent="0.3">
      <c r="A40" s="131">
        <v>520</v>
      </c>
      <c r="B40" s="196" t="s">
        <v>226</v>
      </c>
      <c r="C40" s="603">
        <v>180</v>
      </c>
      <c r="D40" s="24">
        <v>4.2</v>
      </c>
      <c r="E40" s="24">
        <v>4.13</v>
      </c>
      <c r="F40" s="24">
        <v>25.54</v>
      </c>
      <c r="G40" s="63">
        <f>(D40+F40)*4+E40*9</f>
        <v>156.13</v>
      </c>
      <c r="H40" s="63">
        <v>0</v>
      </c>
      <c r="I40" s="148">
        <v>17.11</v>
      </c>
      <c r="J40" s="37"/>
      <c r="K40" s="37"/>
      <c r="L40" s="37"/>
      <c r="M40" s="37"/>
      <c r="N40" s="37"/>
      <c r="O40" s="37"/>
      <c r="P40" s="37"/>
    </row>
    <row r="41" spans="1:16" ht="65.25" customHeight="1" thickBot="1" x14ac:dyDescent="0.3">
      <c r="A41" s="131">
        <v>631</v>
      </c>
      <c r="B41" s="196" t="s">
        <v>168</v>
      </c>
      <c r="C41" s="197" t="s">
        <v>93</v>
      </c>
      <c r="D41" s="24">
        <v>0</v>
      </c>
      <c r="E41" s="24">
        <v>0</v>
      </c>
      <c r="F41" s="24">
        <v>14</v>
      </c>
      <c r="G41" s="26">
        <v>56</v>
      </c>
      <c r="H41" s="26">
        <v>70</v>
      </c>
      <c r="I41" s="148">
        <v>7.3</v>
      </c>
      <c r="J41" s="37"/>
      <c r="K41" s="37"/>
      <c r="L41" s="37"/>
      <c r="M41" s="37"/>
      <c r="N41" s="37"/>
      <c r="O41" s="37"/>
      <c r="P41" s="37"/>
    </row>
    <row r="42" spans="1:16" ht="43.5" customHeight="1" thickBot="1" x14ac:dyDescent="0.3">
      <c r="A42" s="133" t="s">
        <v>76</v>
      </c>
      <c r="B42" s="205" t="s">
        <v>36</v>
      </c>
      <c r="C42" s="217">
        <v>37</v>
      </c>
      <c r="D42" s="25">
        <v>2.2999999999999998</v>
      </c>
      <c r="E42" s="25">
        <v>0.6</v>
      </c>
      <c r="F42" s="25">
        <v>15.3</v>
      </c>
      <c r="G42" s="26">
        <f>(D42+F42)*4+E42*9</f>
        <v>75.800000000000011</v>
      </c>
      <c r="H42" s="26">
        <v>0</v>
      </c>
      <c r="I42" s="148">
        <v>2.3199999999999998</v>
      </c>
      <c r="J42" s="43">
        <f>I42/C42*1000</f>
        <v>62.702702702702702</v>
      </c>
      <c r="K42" s="37"/>
      <c r="L42" s="37"/>
      <c r="M42" s="37"/>
      <c r="N42" s="37"/>
      <c r="O42" s="37"/>
      <c r="P42" s="37"/>
    </row>
    <row r="43" spans="1:16" ht="39.75" customHeight="1" thickBot="1" x14ac:dyDescent="0.3">
      <c r="A43" s="133" t="s">
        <v>76</v>
      </c>
      <c r="B43" s="205" t="s">
        <v>13</v>
      </c>
      <c r="C43" s="217">
        <v>18.7</v>
      </c>
      <c r="D43" s="25">
        <v>1.4</v>
      </c>
      <c r="E43" s="25">
        <v>0.3</v>
      </c>
      <c r="F43" s="25">
        <v>9.5399999999999991</v>
      </c>
      <c r="G43" s="26">
        <f t="shared" si="4"/>
        <v>46.46</v>
      </c>
      <c r="H43" s="26">
        <v>0</v>
      </c>
      <c r="I43" s="148">
        <v>1.17</v>
      </c>
      <c r="J43" s="43">
        <f>I43/C43*1000</f>
        <v>62.566844919786092</v>
      </c>
      <c r="K43" s="37"/>
      <c r="L43" s="37"/>
      <c r="M43" s="37"/>
      <c r="N43" s="28"/>
      <c r="O43" s="37"/>
      <c r="P43" s="28"/>
    </row>
    <row r="44" spans="1:16" ht="28.5" customHeight="1" thickTop="1" thickBot="1" x14ac:dyDescent="0.3">
      <c r="A44" s="489"/>
      <c r="B44" s="490" t="s">
        <v>8</v>
      </c>
      <c r="C44" s="491"/>
      <c r="D44" s="472">
        <f t="shared" ref="D44:I44" si="5">SUM(D37:D43)</f>
        <v>26.4</v>
      </c>
      <c r="E44" s="472">
        <f t="shared" si="5"/>
        <v>17.510000000000002</v>
      </c>
      <c r="F44" s="472">
        <f t="shared" si="5"/>
        <v>92.88</v>
      </c>
      <c r="G44" s="488">
        <f t="shared" si="5"/>
        <v>634.71</v>
      </c>
      <c r="H44" s="473">
        <f t="shared" si="5"/>
        <v>70</v>
      </c>
      <c r="I44" s="474">
        <f t="shared" si="5"/>
        <v>114.99999999999999</v>
      </c>
      <c r="J44" s="37"/>
      <c r="K44" s="37"/>
      <c r="L44" s="37"/>
      <c r="M44" s="37"/>
      <c r="N44" s="37"/>
      <c r="O44" s="37"/>
      <c r="P44" s="37"/>
    </row>
    <row r="45" spans="1:16" ht="33.75" customHeight="1" thickTop="1" thickBot="1" x14ac:dyDescent="0.3">
      <c r="A45" s="6"/>
      <c r="B45" s="12"/>
      <c r="C45" s="143"/>
      <c r="D45" s="8"/>
      <c r="E45" s="8"/>
      <c r="F45" s="8"/>
      <c r="G45" s="236"/>
      <c r="H45" s="252"/>
      <c r="I45" s="151"/>
      <c r="J45" s="28"/>
      <c r="K45" s="28"/>
      <c r="L45" s="28"/>
      <c r="M45" s="28"/>
      <c r="N45" s="28"/>
      <c r="O45" s="28"/>
      <c r="P45" s="28"/>
    </row>
    <row r="46" spans="1:16" ht="38.25" customHeight="1" thickBot="1" x14ac:dyDescent="0.3">
      <c r="A46" s="4"/>
      <c r="B46" s="49" t="s">
        <v>127</v>
      </c>
      <c r="C46" s="141"/>
      <c r="D46" s="5"/>
      <c r="E46" s="5"/>
      <c r="F46" s="5"/>
      <c r="G46" s="115"/>
      <c r="H46" s="576"/>
      <c r="I46" s="370"/>
    </row>
    <row r="47" spans="1:16" ht="65.25" customHeight="1" thickBot="1" x14ac:dyDescent="0.3">
      <c r="A47" s="131">
        <v>336</v>
      </c>
      <c r="B47" s="194" t="s">
        <v>122</v>
      </c>
      <c r="C47" s="195" t="s">
        <v>164</v>
      </c>
      <c r="D47" s="36">
        <v>16.8</v>
      </c>
      <c r="E47" s="36">
        <v>14.7</v>
      </c>
      <c r="F47" s="36">
        <v>27</v>
      </c>
      <c r="G47" s="26">
        <f>(D47*4)+(E47*9)+(F47*4)</f>
        <v>307.5</v>
      </c>
      <c r="H47" s="54">
        <v>0</v>
      </c>
      <c r="I47" s="137">
        <v>37.11</v>
      </c>
    </row>
    <row r="48" spans="1:16" ht="42" customHeight="1" thickBot="1" x14ac:dyDescent="0.3">
      <c r="A48" s="131" t="s">
        <v>137</v>
      </c>
      <c r="B48" s="196" t="s">
        <v>12</v>
      </c>
      <c r="C48" s="197">
        <v>200</v>
      </c>
      <c r="D48" s="24">
        <v>1.4</v>
      </c>
      <c r="E48" s="24">
        <v>1.6</v>
      </c>
      <c r="F48" s="575">
        <v>16.399999999999999</v>
      </c>
      <c r="G48" s="220">
        <f>(D48*4)+(E48*9)+(F48*4)</f>
        <v>85.6</v>
      </c>
      <c r="H48" s="330">
        <v>0</v>
      </c>
      <c r="I48" s="148">
        <v>1.93</v>
      </c>
    </row>
    <row r="49" spans="1:16" ht="33" customHeight="1" thickBot="1" x14ac:dyDescent="0.35">
      <c r="A49" s="131" t="s">
        <v>125</v>
      </c>
      <c r="B49" s="205" t="s">
        <v>36</v>
      </c>
      <c r="C49" s="218" t="s">
        <v>264</v>
      </c>
      <c r="D49" s="93">
        <v>2.16</v>
      </c>
      <c r="E49" s="93">
        <v>0.3</v>
      </c>
      <c r="F49" s="93">
        <v>13.4</v>
      </c>
      <c r="G49" s="296">
        <f>(D49*4)+(E49*9)+(F49*4)</f>
        <v>64.94</v>
      </c>
      <c r="H49" s="26">
        <v>0</v>
      </c>
      <c r="I49" s="148">
        <v>2.96</v>
      </c>
      <c r="J49" s="43">
        <f>I49/C49*1000</f>
        <v>62.645502645502646</v>
      </c>
      <c r="K49" s="29"/>
      <c r="L49" s="31"/>
      <c r="M49" s="31"/>
      <c r="N49" s="31"/>
      <c r="O49" s="31"/>
      <c r="P49" s="31"/>
    </row>
    <row r="50" spans="1:16" ht="5.25" customHeight="1" thickBot="1" x14ac:dyDescent="0.35">
      <c r="A50" s="269"/>
      <c r="B50" s="196"/>
      <c r="C50" s="197"/>
      <c r="D50" s="24"/>
      <c r="E50" s="24"/>
      <c r="F50" s="24"/>
      <c r="G50" s="26"/>
      <c r="H50" s="26"/>
      <c r="I50" s="137"/>
      <c r="J50" s="43" t="e">
        <f>I50/C50*1000</f>
        <v>#DIV/0!</v>
      </c>
      <c r="K50" s="29"/>
      <c r="L50" s="31"/>
      <c r="M50" s="31"/>
      <c r="N50" s="31"/>
      <c r="O50" s="31"/>
      <c r="P50" s="31"/>
    </row>
    <row r="51" spans="1:16" ht="30.75" hidden="1" customHeight="1" thickBot="1" x14ac:dyDescent="0.35">
      <c r="A51" s="167"/>
      <c r="B51" s="134"/>
      <c r="C51" s="163"/>
      <c r="D51" s="62"/>
      <c r="E51" s="62"/>
      <c r="F51" s="62"/>
      <c r="G51" s="63"/>
      <c r="H51" s="63">
        <v>0</v>
      </c>
      <c r="I51" s="237"/>
      <c r="J51" s="43"/>
      <c r="K51" s="29"/>
      <c r="L51" s="31"/>
      <c r="M51" s="31"/>
      <c r="N51" s="31"/>
      <c r="O51" s="31"/>
      <c r="P51" s="31"/>
    </row>
    <row r="52" spans="1:16" ht="30.75" customHeight="1" thickTop="1" thickBot="1" x14ac:dyDescent="0.35">
      <c r="A52" s="493"/>
      <c r="B52" s="594" t="s">
        <v>8</v>
      </c>
      <c r="C52" s="495" t="s">
        <v>9</v>
      </c>
      <c r="D52" s="496">
        <f t="shared" ref="D52:I52" si="6">SUM(D47:D51)</f>
        <v>20.36</v>
      </c>
      <c r="E52" s="496">
        <f t="shared" si="6"/>
        <v>16.600000000000001</v>
      </c>
      <c r="F52" s="496">
        <f t="shared" si="6"/>
        <v>56.8</v>
      </c>
      <c r="G52" s="496">
        <f t="shared" si="6"/>
        <v>458.04</v>
      </c>
      <c r="H52" s="496">
        <f t="shared" si="6"/>
        <v>0</v>
      </c>
      <c r="I52" s="497">
        <f t="shared" si="6"/>
        <v>42</v>
      </c>
      <c r="J52" s="29"/>
      <c r="K52" s="29"/>
      <c r="L52" s="31"/>
      <c r="M52" s="31"/>
      <c r="N52" s="31"/>
      <c r="O52" s="31"/>
      <c r="P52" s="31"/>
    </row>
    <row r="53" spans="1:16" ht="35.1" customHeight="1" thickBot="1" x14ac:dyDescent="0.35">
      <c r="A53" s="348"/>
      <c r="B53" s="49" t="s">
        <v>152</v>
      </c>
      <c r="C53" s="348"/>
      <c r="D53" s="348"/>
      <c r="E53" s="348"/>
      <c r="F53" s="348"/>
      <c r="G53" s="220"/>
      <c r="H53" s="220"/>
      <c r="I53" s="385"/>
      <c r="J53" s="29"/>
      <c r="K53" s="29"/>
      <c r="L53" s="31"/>
      <c r="M53" s="31"/>
      <c r="N53" s="31"/>
      <c r="O53" s="31"/>
      <c r="P53" s="31"/>
    </row>
    <row r="54" spans="1:16" ht="55.5" customHeight="1" thickBot="1" x14ac:dyDescent="0.35">
      <c r="A54" s="269">
        <v>493</v>
      </c>
      <c r="B54" s="194" t="s">
        <v>225</v>
      </c>
      <c r="C54" s="648">
        <v>100</v>
      </c>
      <c r="D54" s="36">
        <v>11.1</v>
      </c>
      <c r="E54" s="36">
        <v>8.8000000000000007</v>
      </c>
      <c r="F54" s="36">
        <v>3.1</v>
      </c>
      <c r="G54" s="26">
        <f>(D54*4)+(E54*9)+(F54*4)</f>
        <v>136</v>
      </c>
      <c r="H54" s="26">
        <v>0</v>
      </c>
      <c r="I54" s="148">
        <v>49.23</v>
      </c>
      <c r="J54" s="29"/>
      <c r="K54" s="29"/>
      <c r="L54" s="31"/>
      <c r="M54" s="31"/>
      <c r="N54" s="31"/>
      <c r="O54" s="31"/>
      <c r="P54" s="31"/>
    </row>
    <row r="55" spans="1:16" ht="48.75" customHeight="1" thickBot="1" x14ac:dyDescent="0.35">
      <c r="A55" s="131">
        <v>520</v>
      </c>
      <c r="B55" s="196" t="s">
        <v>226</v>
      </c>
      <c r="C55" s="603">
        <v>200</v>
      </c>
      <c r="D55" s="24">
        <v>4.2</v>
      </c>
      <c r="E55" s="24">
        <v>4.13</v>
      </c>
      <c r="F55" s="24">
        <v>25.54</v>
      </c>
      <c r="G55" s="63">
        <f>(D55+F55)*4+E55*9</f>
        <v>156.13</v>
      </c>
      <c r="H55" s="63">
        <v>0</v>
      </c>
      <c r="I55" s="148">
        <v>18.95</v>
      </c>
      <c r="J55" s="29"/>
      <c r="K55" s="29"/>
      <c r="L55" s="31"/>
      <c r="M55" s="31"/>
      <c r="N55" s="31"/>
      <c r="O55" s="31"/>
      <c r="P55" s="31"/>
    </row>
    <row r="56" spans="1:16" ht="70.5" customHeight="1" thickBot="1" x14ac:dyDescent="0.35">
      <c r="A56" s="131">
        <v>631</v>
      </c>
      <c r="B56" s="196" t="s">
        <v>168</v>
      </c>
      <c r="C56" s="197" t="s">
        <v>93</v>
      </c>
      <c r="D56" s="24">
        <v>0</v>
      </c>
      <c r="E56" s="24">
        <v>0</v>
      </c>
      <c r="F56" s="24">
        <v>14</v>
      </c>
      <c r="G56" s="26">
        <v>56</v>
      </c>
      <c r="H56" s="26">
        <v>70</v>
      </c>
      <c r="I56" s="148">
        <v>7.3</v>
      </c>
      <c r="J56" s="29"/>
      <c r="K56" s="29"/>
      <c r="L56" s="31"/>
      <c r="M56" s="31"/>
      <c r="N56" s="31"/>
      <c r="O56" s="31"/>
      <c r="P56" s="31"/>
    </row>
    <row r="57" spans="1:16" ht="33.75" customHeight="1" thickBot="1" x14ac:dyDescent="0.35">
      <c r="A57" s="133" t="s">
        <v>76</v>
      </c>
      <c r="B57" s="205" t="s">
        <v>36</v>
      </c>
      <c r="C57" s="217">
        <v>40.200000000000003</v>
      </c>
      <c r="D57" s="25">
        <v>1.4</v>
      </c>
      <c r="E57" s="25">
        <v>0.2</v>
      </c>
      <c r="F57" s="25">
        <v>12.5</v>
      </c>
      <c r="G57" s="26">
        <f>(D57+F57)*4+E57*9</f>
        <v>57.4</v>
      </c>
      <c r="H57" s="26">
        <v>0</v>
      </c>
      <c r="I57" s="148">
        <v>2.52</v>
      </c>
      <c r="J57" s="43">
        <f>I57/C57*1000</f>
        <v>62.686567164179102</v>
      </c>
      <c r="K57" s="29"/>
      <c r="L57" s="31"/>
      <c r="M57" s="31"/>
      <c r="N57" s="31"/>
      <c r="O57" s="31"/>
      <c r="P57" s="31"/>
    </row>
    <row r="58" spans="1:16" ht="34.5" hidden="1" customHeight="1" thickBot="1" x14ac:dyDescent="0.35">
      <c r="A58" s="131"/>
      <c r="B58" s="196"/>
      <c r="C58" s="197"/>
      <c r="D58" s="24"/>
      <c r="E58" s="24"/>
      <c r="F58" s="24"/>
      <c r="G58" s="26"/>
      <c r="H58" s="26"/>
      <c r="I58" s="137"/>
      <c r="J58" s="29"/>
      <c r="K58" s="29"/>
      <c r="L58" s="31"/>
      <c r="M58" s="31"/>
      <c r="N58" s="31"/>
      <c r="O58" s="31"/>
      <c r="P58" s="31"/>
    </row>
    <row r="59" spans="1:16" ht="34.5" hidden="1" customHeight="1" thickBot="1" x14ac:dyDescent="0.35">
      <c r="A59" s="146"/>
      <c r="B59" s="231"/>
      <c r="C59" s="215"/>
      <c r="D59" s="100"/>
      <c r="E59" s="100"/>
      <c r="F59" s="100"/>
      <c r="G59" s="26"/>
      <c r="H59" s="26"/>
      <c r="I59" s="228"/>
      <c r="J59" s="43" t="e">
        <f>I59/C59*1000</f>
        <v>#DIV/0!</v>
      </c>
      <c r="K59" s="29"/>
      <c r="L59" s="31"/>
      <c r="M59" s="31"/>
      <c r="N59" s="31"/>
      <c r="O59" s="31"/>
      <c r="P59" s="31"/>
    </row>
    <row r="60" spans="1:16" ht="35.1" customHeight="1" thickTop="1" thickBot="1" x14ac:dyDescent="0.35">
      <c r="A60" s="419"/>
      <c r="B60" s="418" t="s">
        <v>8</v>
      </c>
      <c r="C60" s="417" t="s">
        <v>9</v>
      </c>
      <c r="D60" s="420">
        <f t="shared" ref="D60:I60" si="7">SUM(D54:D59)</f>
        <v>16.7</v>
      </c>
      <c r="E60" s="420">
        <f t="shared" si="7"/>
        <v>13.129999999999999</v>
      </c>
      <c r="F60" s="420">
        <f t="shared" si="7"/>
        <v>55.14</v>
      </c>
      <c r="G60" s="420">
        <f t="shared" si="7"/>
        <v>405.53</v>
      </c>
      <c r="H60" s="420">
        <f t="shared" si="7"/>
        <v>70</v>
      </c>
      <c r="I60" s="436">
        <f t="shared" si="7"/>
        <v>77.999999999999986</v>
      </c>
      <c r="J60" s="29"/>
      <c r="K60" s="29"/>
      <c r="L60" s="31"/>
      <c r="M60" s="31"/>
      <c r="N60" s="31"/>
      <c r="O60" s="31"/>
      <c r="P60" s="31"/>
    </row>
    <row r="61" spans="1:16" ht="35.1" customHeight="1" thickTop="1" x14ac:dyDescent="0.3">
      <c r="B61" s="32" t="s">
        <v>49</v>
      </c>
      <c r="C61" s="32"/>
      <c r="D61" s="32"/>
      <c r="E61" s="86"/>
      <c r="F61" s="85"/>
      <c r="G61" s="85"/>
      <c r="H61" s="85"/>
    </row>
    <row r="62" spans="1:16" ht="20.25" x14ac:dyDescent="0.3">
      <c r="B62" s="673"/>
      <c r="C62" s="673"/>
      <c r="D62" s="673"/>
      <c r="E62" s="86"/>
      <c r="F62" s="85"/>
      <c r="G62" s="85"/>
      <c r="H62" s="85"/>
    </row>
    <row r="63" spans="1:16" ht="20.25" x14ac:dyDescent="0.3">
      <c r="B63" s="32" t="s">
        <v>56</v>
      </c>
      <c r="C63" s="32"/>
      <c r="D63" s="32"/>
      <c r="E63" s="85"/>
      <c r="F63" s="85"/>
      <c r="G63" s="85"/>
      <c r="H63" s="85"/>
    </row>
    <row r="64" spans="1:16" ht="20.25" x14ac:dyDescent="0.3">
      <c r="B64" s="85"/>
      <c r="C64" s="85"/>
      <c r="D64" s="85"/>
      <c r="E64" s="85"/>
      <c r="F64" s="85"/>
      <c r="G64" s="85"/>
      <c r="H64" s="85"/>
    </row>
    <row r="65" spans="2:4" ht="20.25" x14ac:dyDescent="0.3">
      <c r="B65" s="32" t="s">
        <v>65</v>
      </c>
      <c r="C65" s="32"/>
      <c r="D65" s="32"/>
    </row>
  </sheetData>
  <mergeCells count="12">
    <mergeCell ref="I4:J4"/>
    <mergeCell ref="B5:F5"/>
    <mergeCell ref="B6:F6"/>
    <mergeCell ref="F7:I7"/>
    <mergeCell ref="D8:I8"/>
    <mergeCell ref="D9:E9"/>
    <mergeCell ref="C10:C12"/>
    <mergeCell ref="D10:F11"/>
    <mergeCell ref="G10:G11"/>
    <mergeCell ref="H10:H11"/>
    <mergeCell ref="I10:I11"/>
    <mergeCell ref="B62:D62"/>
  </mergeCells>
  <printOptions horizontalCentered="1"/>
  <pageMargins left="0.19685039370078741" right="0.39370078740157483" top="0.19685039370078741" bottom="0.98425196850393704" header="0.70866141732283472" footer="0.51181102362204722"/>
  <pageSetup paperSize="9" scale="36" orientation="portrait" r:id="rId1"/>
  <headerFooter alignWithMargins="0"/>
  <colBreaks count="1" manualBreakCount="1">
    <brk id="10" max="52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68"/>
  <sheetViews>
    <sheetView topLeftCell="A4" zoomScale="60" zoomScaleNormal="60" zoomScaleSheetLayoutView="75" workbookViewId="0">
      <selection activeCell="B16" sqref="B16"/>
    </sheetView>
  </sheetViews>
  <sheetFormatPr defaultRowHeight="18" x14ac:dyDescent="0.25"/>
  <cols>
    <col min="1" max="1" width="9.1640625" style="1" customWidth="1"/>
    <col min="2" max="2" width="55.75" style="1" customWidth="1"/>
    <col min="3" max="3" width="17.25" style="1" customWidth="1"/>
    <col min="4" max="4" width="8" style="1" customWidth="1"/>
    <col min="5" max="5" width="8.6640625" style="1"/>
    <col min="6" max="6" width="7.6640625" style="1" customWidth="1"/>
    <col min="7" max="7" width="8.5" style="1" customWidth="1"/>
    <col min="8" max="8" width="7" style="1" customWidth="1"/>
    <col min="9" max="9" width="13.33203125" style="1" customWidth="1"/>
    <col min="10" max="10" width="6.332031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714"/>
      <c r="J4" s="714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25.5" x14ac:dyDescent="0.35">
      <c r="B6" s="690"/>
      <c r="C6" s="690"/>
      <c r="D6" s="690"/>
      <c r="E6" s="690"/>
      <c r="F6" s="690"/>
    </row>
    <row r="7" spans="1:16" ht="24.95" customHeight="1" x14ac:dyDescent="0.4">
      <c r="F7" s="675" t="s">
        <v>301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39.950000000000003" customHeight="1" thickBot="1" x14ac:dyDescent="0.35">
      <c r="A9" s="35"/>
      <c r="B9" s="35"/>
      <c r="C9" s="35"/>
      <c r="D9" s="677">
        <v>8</v>
      </c>
      <c r="E9" s="677"/>
    </row>
    <row r="10" spans="1:16" ht="37.5" customHeight="1" x14ac:dyDescent="0.25">
      <c r="A10" s="278" t="s">
        <v>0</v>
      </c>
      <c r="B10" s="14" t="s">
        <v>2</v>
      </c>
      <c r="C10" s="728" t="s">
        <v>18</v>
      </c>
      <c r="D10" s="731" t="s">
        <v>19</v>
      </c>
      <c r="E10" s="732"/>
      <c r="F10" s="733"/>
      <c r="G10" s="731" t="s">
        <v>21</v>
      </c>
      <c r="H10" s="728" t="s">
        <v>102</v>
      </c>
      <c r="I10" s="728" t="s">
        <v>23</v>
      </c>
      <c r="J10" s="44"/>
      <c r="K10" s="44"/>
      <c r="L10" s="44"/>
      <c r="M10" s="38"/>
      <c r="N10" s="44"/>
      <c r="O10" s="44"/>
      <c r="P10" s="44"/>
    </row>
    <row r="11" spans="1:16" ht="38.25" customHeight="1" thickBot="1" x14ac:dyDescent="0.3">
      <c r="A11" s="279" t="s">
        <v>1</v>
      </c>
      <c r="B11" s="16" t="s">
        <v>3</v>
      </c>
      <c r="C11" s="729"/>
      <c r="D11" s="734"/>
      <c r="E11" s="735"/>
      <c r="F11" s="736"/>
      <c r="G11" s="737"/>
      <c r="H11" s="738"/>
      <c r="I11" s="738"/>
      <c r="J11" s="44"/>
      <c r="K11" s="44"/>
      <c r="L11" s="44"/>
      <c r="M11" s="44"/>
      <c r="N11" s="44"/>
      <c r="O11" s="44"/>
      <c r="P11" s="44"/>
    </row>
    <row r="12" spans="1:16" ht="21" thickBot="1" x14ac:dyDescent="0.3">
      <c r="A12" s="280"/>
      <c r="B12" s="19"/>
      <c r="C12" s="730"/>
      <c r="D12" s="17" t="s">
        <v>4</v>
      </c>
      <c r="E12" s="17" t="s">
        <v>5</v>
      </c>
      <c r="F12" s="17" t="s">
        <v>6</v>
      </c>
      <c r="G12" s="48"/>
      <c r="H12" s="48"/>
      <c r="I12" s="20"/>
      <c r="J12" s="28"/>
      <c r="K12" s="28"/>
      <c r="L12" s="28"/>
      <c r="M12" s="28"/>
      <c r="N12" s="28"/>
      <c r="O12" s="28"/>
      <c r="P12" s="28"/>
    </row>
    <row r="13" spans="1:16" ht="21.75" customHeight="1" thickBot="1" x14ac:dyDescent="0.3">
      <c r="A13" s="278"/>
      <c r="B13" s="49" t="s">
        <v>106</v>
      </c>
      <c r="C13" s="13"/>
      <c r="D13" s="13"/>
      <c r="E13" s="13"/>
      <c r="F13" s="13"/>
      <c r="G13" s="46"/>
      <c r="H13" s="46"/>
      <c r="I13" s="20"/>
      <c r="J13" s="28"/>
      <c r="K13" s="60"/>
      <c r="L13" s="28"/>
      <c r="M13" s="28"/>
      <c r="N13" s="28"/>
      <c r="O13" s="28"/>
      <c r="P13" s="28"/>
    </row>
    <row r="14" spans="1:16" ht="18" customHeight="1" thickBot="1" x14ac:dyDescent="0.3">
      <c r="A14" s="191"/>
      <c r="B14" s="244"/>
      <c r="C14" s="245"/>
      <c r="D14" s="105"/>
      <c r="E14" s="105"/>
      <c r="F14" s="105"/>
      <c r="G14" s="54"/>
      <c r="H14" s="10"/>
      <c r="I14" s="148"/>
      <c r="J14" s="28"/>
      <c r="K14" s="60"/>
      <c r="L14" s="28"/>
      <c r="M14" s="28"/>
      <c r="N14" s="28"/>
      <c r="O14" s="28"/>
      <c r="P14" s="28"/>
    </row>
    <row r="15" spans="1:16" ht="45.75" customHeight="1" thickBot="1" x14ac:dyDescent="0.3">
      <c r="A15" s="131">
        <v>336</v>
      </c>
      <c r="B15" s="194" t="s">
        <v>122</v>
      </c>
      <c r="C15" s="195" t="s">
        <v>185</v>
      </c>
      <c r="D15" s="36">
        <v>16.8</v>
      </c>
      <c r="E15" s="36">
        <v>14.7</v>
      </c>
      <c r="F15" s="36">
        <v>27</v>
      </c>
      <c r="G15" s="26">
        <f>(D15*4)+(E15*9)+(F15*4)</f>
        <v>307.5</v>
      </c>
      <c r="H15" s="54">
        <v>0</v>
      </c>
      <c r="I15" s="148">
        <v>64.2</v>
      </c>
      <c r="J15" s="37"/>
      <c r="K15" s="60"/>
      <c r="L15" s="43"/>
      <c r="M15" s="37"/>
      <c r="N15" s="37"/>
      <c r="O15" s="37"/>
      <c r="P15" s="37"/>
    </row>
    <row r="16" spans="1:16" ht="39.75" customHeight="1" thickBot="1" x14ac:dyDescent="0.3">
      <c r="A16" s="131" t="s">
        <v>137</v>
      </c>
      <c r="B16" s="196" t="s">
        <v>12</v>
      </c>
      <c r="C16" s="197">
        <v>200</v>
      </c>
      <c r="D16" s="24">
        <v>1.4</v>
      </c>
      <c r="E16" s="24">
        <v>1.6</v>
      </c>
      <c r="F16" s="24">
        <v>16.399999999999999</v>
      </c>
      <c r="G16" s="26">
        <f>(D16*4)+(E16*9)+(F16*4)</f>
        <v>85.6</v>
      </c>
      <c r="H16" s="26">
        <v>0</v>
      </c>
      <c r="I16" s="148">
        <v>1.93</v>
      </c>
      <c r="J16" s="43">
        <f>I16/C16*1000</f>
        <v>9.6499999999999986</v>
      </c>
      <c r="K16" s="37"/>
      <c r="L16" s="37"/>
      <c r="M16" s="37"/>
      <c r="N16" s="37"/>
      <c r="O16" s="37"/>
      <c r="P16" s="37"/>
    </row>
    <row r="17" spans="1:17" ht="42" customHeight="1" thickBot="1" x14ac:dyDescent="0.3">
      <c r="A17" s="167" t="s">
        <v>125</v>
      </c>
      <c r="B17" s="231" t="s">
        <v>36</v>
      </c>
      <c r="C17" s="462" t="s">
        <v>262</v>
      </c>
      <c r="D17" s="99">
        <v>2.16</v>
      </c>
      <c r="E17" s="99">
        <v>0.3</v>
      </c>
      <c r="F17" s="99">
        <v>13.4</v>
      </c>
      <c r="G17" s="54">
        <f>(D17*4)+(E17*9)+(F17*4)</f>
        <v>64.94</v>
      </c>
      <c r="H17" s="26">
        <v>0</v>
      </c>
      <c r="I17" s="175">
        <v>0.87</v>
      </c>
      <c r="J17" s="43">
        <f>I17/C17*1000</f>
        <v>62.589928057553948</v>
      </c>
      <c r="K17" s="37"/>
      <c r="L17" s="37"/>
      <c r="M17" s="37"/>
      <c r="N17" s="37"/>
      <c r="O17" s="37"/>
      <c r="P17" s="37"/>
    </row>
    <row r="18" spans="1:17" ht="39.75" hidden="1" customHeight="1" thickBot="1" x14ac:dyDescent="0.3">
      <c r="A18" s="167"/>
      <c r="B18" s="231"/>
      <c r="C18" s="215"/>
      <c r="D18" s="100"/>
      <c r="E18" s="100"/>
      <c r="F18" s="100"/>
      <c r="G18" s="63"/>
      <c r="H18" s="63"/>
      <c r="I18" s="228"/>
      <c r="J18" s="43"/>
      <c r="K18" s="28"/>
      <c r="L18" s="28"/>
      <c r="M18" s="28"/>
      <c r="N18" s="28"/>
      <c r="O18" s="28"/>
      <c r="P18" s="28"/>
    </row>
    <row r="19" spans="1:17" ht="32.25" customHeight="1" thickTop="1" thickBot="1" x14ac:dyDescent="0.3">
      <c r="A19" s="419"/>
      <c r="B19" s="418" t="s">
        <v>8</v>
      </c>
      <c r="C19" s="419"/>
      <c r="D19" s="419">
        <f>SUM(D15:D18)</f>
        <v>20.36</v>
      </c>
      <c r="E19" s="419">
        <f>SUM(E15:E18)</f>
        <v>16.600000000000001</v>
      </c>
      <c r="F19" s="419">
        <f>SUM(F15:F18)</f>
        <v>56.8</v>
      </c>
      <c r="G19" s="420">
        <f>SUM(G15:G18)</f>
        <v>458.04</v>
      </c>
      <c r="H19" s="420">
        <f>SUM(H15:H18)</f>
        <v>0</v>
      </c>
      <c r="I19" s="436">
        <f>SUM(I14:I18)</f>
        <v>67.000000000000014</v>
      </c>
      <c r="J19" s="28"/>
      <c r="K19" s="28"/>
      <c r="L19" s="28"/>
      <c r="M19" s="28"/>
      <c r="N19" s="28"/>
      <c r="O19" s="28"/>
      <c r="P19" s="28"/>
    </row>
    <row r="20" spans="1:17" ht="27" customHeight="1" thickTop="1" thickBot="1" x14ac:dyDescent="0.3">
      <c r="A20" s="93"/>
      <c r="B20" s="441" t="s">
        <v>108</v>
      </c>
      <c r="C20" s="25"/>
      <c r="D20" s="25"/>
      <c r="E20" s="25"/>
      <c r="F20" s="25"/>
      <c r="G20" s="53"/>
      <c r="H20" s="313"/>
      <c r="I20" s="316"/>
      <c r="J20" s="28"/>
      <c r="K20" s="28"/>
      <c r="L20" s="28"/>
      <c r="M20" s="28"/>
      <c r="N20" s="28"/>
      <c r="O20" s="28"/>
      <c r="P20" s="28"/>
    </row>
    <row r="21" spans="1:17" ht="17.25" customHeight="1" thickBot="1" x14ac:dyDescent="0.3">
      <c r="A21" s="191"/>
      <c r="B21" s="244"/>
      <c r="C21" s="245"/>
      <c r="D21" s="105"/>
      <c r="E21" s="105"/>
      <c r="F21" s="105"/>
      <c r="G21" s="54"/>
      <c r="H21" s="10"/>
      <c r="I21" s="148"/>
      <c r="J21" s="28"/>
      <c r="K21" s="28"/>
      <c r="L21" s="28"/>
      <c r="M21" s="28"/>
      <c r="N21" s="28"/>
      <c r="O21" s="28"/>
      <c r="P21" s="28"/>
    </row>
    <row r="22" spans="1:17" ht="32.25" customHeight="1" thickBot="1" x14ac:dyDescent="0.3">
      <c r="A22" s="131">
        <v>336</v>
      </c>
      <c r="B22" s="194" t="s">
        <v>122</v>
      </c>
      <c r="C22" s="197" t="s">
        <v>193</v>
      </c>
      <c r="D22" s="36">
        <v>16.8</v>
      </c>
      <c r="E22" s="36">
        <v>14.7</v>
      </c>
      <c r="F22" s="36">
        <v>27</v>
      </c>
      <c r="G22" s="54">
        <f>(D22*4)+(E22*9)+(F22*4)</f>
        <v>307.5</v>
      </c>
      <c r="H22" s="54">
        <v>0</v>
      </c>
      <c r="I22" s="137">
        <v>73.97</v>
      </c>
      <c r="J22" s="28"/>
      <c r="K22" s="28"/>
      <c r="L22" s="28"/>
      <c r="M22" s="28"/>
      <c r="N22" s="28"/>
      <c r="O22" s="28"/>
      <c r="P22" s="28"/>
    </row>
    <row r="23" spans="1:17" ht="32.25" customHeight="1" thickBot="1" x14ac:dyDescent="0.3">
      <c r="A23" s="131" t="s">
        <v>137</v>
      </c>
      <c r="B23" s="196" t="s">
        <v>12</v>
      </c>
      <c r="C23" s="197">
        <v>200</v>
      </c>
      <c r="D23" s="24">
        <v>1.4</v>
      </c>
      <c r="E23" s="24">
        <v>1.6</v>
      </c>
      <c r="F23" s="24">
        <v>16.399999999999999</v>
      </c>
      <c r="G23" s="54">
        <f>(D23*4)+(E23*9)+(F23*4)</f>
        <v>85.6</v>
      </c>
      <c r="H23" s="54">
        <v>0</v>
      </c>
      <c r="I23" s="148">
        <v>1.93</v>
      </c>
      <c r="J23" s="43">
        <f>I23/C23*1000</f>
        <v>9.6499999999999986</v>
      </c>
      <c r="K23" s="28"/>
      <c r="L23" s="28"/>
      <c r="M23" s="28"/>
      <c r="N23" s="28"/>
      <c r="O23" s="28"/>
      <c r="P23" s="28"/>
    </row>
    <row r="24" spans="1:17" ht="32.25" customHeight="1" thickBot="1" x14ac:dyDescent="0.3">
      <c r="A24" s="133" t="s">
        <v>125</v>
      </c>
      <c r="B24" s="205" t="s">
        <v>36</v>
      </c>
      <c r="C24" s="218" t="s">
        <v>263</v>
      </c>
      <c r="D24" s="93">
        <v>2.16</v>
      </c>
      <c r="E24" s="93">
        <v>0.3</v>
      </c>
      <c r="F24" s="93">
        <v>13.4</v>
      </c>
      <c r="G24" s="296">
        <f>(D24*4)+(E24*9)+(F24*4)</f>
        <v>64.94</v>
      </c>
      <c r="H24" s="296">
        <v>0</v>
      </c>
      <c r="I24" s="160">
        <v>2.1</v>
      </c>
      <c r="J24" s="43">
        <f>I24/C24*1000</f>
        <v>62.686567164179117</v>
      </c>
      <c r="K24" s="28"/>
      <c r="L24" s="28"/>
      <c r="M24" s="28"/>
      <c r="N24" s="28"/>
      <c r="O24" s="28"/>
      <c r="P24" s="28"/>
    </row>
    <row r="25" spans="1:17" ht="32.25" customHeight="1" thickTop="1" thickBot="1" x14ac:dyDescent="0.3">
      <c r="A25" s="419"/>
      <c r="B25" s="418" t="s">
        <v>8</v>
      </c>
      <c r="C25" s="417"/>
      <c r="D25" s="419">
        <f t="shared" ref="D25:I25" si="0">SUM(D21:D24)</f>
        <v>20.36</v>
      </c>
      <c r="E25" s="419">
        <f t="shared" si="0"/>
        <v>16.600000000000001</v>
      </c>
      <c r="F25" s="419">
        <f t="shared" si="0"/>
        <v>56.8</v>
      </c>
      <c r="G25" s="420">
        <f t="shared" si="0"/>
        <v>458.04</v>
      </c>
      <c r="H25" s="420">
        <f t="shared" si="0"/>
        <v>0</v>
      </c>
      <c r="I25" s="436">
        <f t="shared" si="0"/>
        <v>78</v>
      </c>
      <c r="J25" s="28"/>
      <c r="K25" s="28"/>
      <c r="L25" s="28"/>
      <c r="M25" s="28"/>
      <c r="N25" s="28"/>
      <c r="O25" s="28"/>
      <c r="P25" s="28"/>
    </row>
    <row r="26" spans="1:17" ht="25.5" customHeight="1" thickTop="1" thickBot="1" x14ac:dyDescent="0.3">
      <c r="A26" s="18"/>
      <c r="B26" s="95" t="s">
        <v>30</v>
      </c>
      <c r="C26" s="18"/>
      <c r="D26" s="18"/>
      <c r="E26" s="18"/>
      <c r="F26" s="18"/>
      <c r="G26" s="192"/>
      <c r="H26" s="192"/>
      <c r="I26" s="151"/>
      <c r="J26" s="28"/>
      <c r="K26" s="28"/>
      <c r="L26" s="28"/>
      <c r="M26" s="28"/>
      <c r="N26" s="28"/>
      <c r="O26" s="28"/>
      <c r="P26" s="28"/>
      <c r="Q26" s="27"/>
    </row>
    <row r="27" spans="1:17" ht="46.5" customHeight="1" thickBot="1" x14ac:dyDescent="0.3">
      <c r="A27" s="354" t="s">
        <v>101</v>
      </c>
      <c r="B27" s="359" t="s">
        <v>117</v>
      </c>
      <c r="C27" s="355">
        <v>50</v>
      </c>
      <c r="D27" s="308">
        <v>0.42</v>
      </c>
      <c r="E27" s="332">
        <v>3</v>
      </c>
      <c r="F27" s="332">
        <v>1.38</v>
      </c>
      <c r="G27" s="252">
        <f t="shared" ref="G27:G33" si="1">(D27+F27)*4+E27*9</f>
        <v>34.200000000000003</v>
      </c>
      <c r="H27" s="333">
        <v>0</v>
      </c>
      <c r="I27" s="361">
        <v>10.99</v>
      </c>
      <c r="J27" s="28"/>
      <c r="K27" s="28"/>
      <c r="L27" s="28"/>
      <c r="M27" s="28"/>
      <c r="N27" s="28"/>
      <c r="O27" s="28"/>
      <c r="P27" s="28"/>
      <c r="Q27" s="27"/>
    </row>
    <row r="28" spans="1:17" ht="52.5" customHeight="1" thickBot="1" x14ac:dyDescent="0.3">
      <c r="A28" s="133">
        <v>139</v>
      </c>
      <c r="B28" s="261" t="s">
        <v>243</v>
      </c>
      <c r="C28" s="342" t="s">
        <v>84</v>
      </c>
      <c r="D28" s="99">
        <v>6.2</v>
      </c>
      <c r="E28" s="99">
        <v>3.6</v>
      </c>
      <c r="F28" s="104">
        <v>15.2</v>
      </c>
      <c r="G28" s="604">
        <f t="shared" si="1"/>
        <v>118</v>
      </c>
      <c r="H28" s="362">
        <v>0</v>
      </c>
      <c r="I28" s="160">
        <v>14.71</v>
      </c>
      <c r="J28" s="37"/>
      <c r="K28" s="37"/>
      <c r="L28" s="37"/>
      <c r="M28" s="37"/>
      <c r="N28" s="37"/>
      <c r="O28" s="37"/>
      <c r="P28" s="37"/>
      <c r="Q28" s="28"/>
    </row>
    <row r="29" spans="1:17" ht="61.5" customHeight="1" thickBot="1" x14ac:dyDescent="0.3">
      <c r="A29" s="269">
        <v>493</v>
      </c>
      <c r="B29" s="194" t="s">
        <v>225</v>
      </c>
      <c r="C29" s="648">
        <v>90</v>
      </c>
      <c r="D29" s="36">
        <v>10</v>
      </c>
      <c r="E29" s="36">
        <v>7.9</v>
      </c>
      <c r="F29" s="36">
        <v>2.8</v>
      </c>
      <c r="G29" s="604">
        <f t="shared" si="1"/>
        <v>122.30000000000001</v>
      </c>
      <c r="H29" s="26">
        <v>0</v>
      </c>
      <c r="I29" s="148">
        <v>44.21</v>
      </c>
      <c r="J29" s="37"/>
      <c r="K29" s="37"/>
      <c r="L29" s="37"/>
      <c r="M29" s="37"/>
      <c r="N29" s="37"/>
      <c r="O29" s="37"/>
      <c r="P29" s="37"/>
      <c r="Q29" s="28"/>
    </row>
    <row r="30" spans="1:17" ht="54" customHeight="1" thickBot="1" x14ac:dyDescent="0.3">
      <c r="A30" s="131" t="s">
        <v>239</v>
      </c>
      <c r="B30" s="196" t="s">
        <v>240</v>
      </c>
      <c r="C30" s="603">
        <v>180</v>
      </c>
      <c r="D30" s="24">
        <v>3.3</v>
      </c>
      <c r="E30" s="24">
        <v>5.5</v>
      </c>
      <c r="F30" s="24">
        <v>27.4</v>
      </c>
      <c r="G30" s="63">
        <f>(D30+F30)*4+E30*9</f>
        <v>172.3</v>
      </c>
      <c r="H30" s="63">
        <v>0</v>
      </c>
      <c r="I30" s="148">
        <v>14.51</v>
      </c>
      <c r="J30" s="37"/>
      <c r="K30" s="37"/>
      <c r="L30" s="37"/>
      <c r="M30" s="37"/>
      <c r="N30" s="37"/>
      <c r="O30" s="37"/>
      <c r="P30" s="37"/>
      <c r="Q30" s="27"/>
    </row>
    <row r="31" spans="1:17" ht="69.75" customHeight="1" thickBot="1" x14ac:dyDescent="0.3">
      <c r="A31" s="131">
        <v>631</v>
      </c>
      <c r="B31" s="196" t="s">
        <v>168</v>
      </c>
      <c r="C31" s="197" t="s">
        <v>92</v>
      </c>
      <c r="D31" s="24">
        <v>0</v>
      </c>
      <c r="E31" s="24">
        <v>0</v>
      </c>
      <c r="F31" s="24">
        <v>14</v>
      </c>
      <c r="G31" s="26">
        <f t="shared" si="1"/>
        <v>56</v>
      </c>
      <c r="H31" s="26">
        <v>60</v>
      </c>
      <c r="I31" s="137">
        <v>7.22</v>
      </c>
      <c r="J31" s="43"/>
      <c r="K31" s="37"/>
      <c r="L31" s="37"/>
      <c r="M31" s="37"/>
      <c r="N31" s="37"/>
      <c r="O31" s="37"/>
      <c r="P31" s="37"/>
    </row>
    <row r="32" spans="1:17" ht="36" customHeight="1" thickBot="1" x14ac:dyDescent="0.3">
      <c r="A32" s="133" t="s">
        <v>76</v>
      </c>
      <c r="B32" s="205" t="s">
        <v>36</v>
      </c>
      <c r="C32" s="217">
        <v>37.1</v>
      </c>
      <c r="D32" s="25">
        <v>2.2999999999999998</v>
      </c>
      <c r="E32" s="25">
        <v>0.6</v>
      </c>
      <c r="F32" s="25">
        <v>15.3</v>
      </c>
      <c r="G32" s="26">
        <f t="shared" si="1"/>
        <v>75.800000000000011</v>
      </c>
      <c r="H32" s="26">
        <v>0</v>
      </c>
      <c r="I32" s="137">
        <v>2.3199999999999998</v>
      </c>
      <c r="J32" s="43">
        <f>I32/C32*1000</f>
        <v>62.533692722371953</v>
      </c>
      <c r="K32" s="37"/>
      <c r="L32" s="37"/>
      <c r="M32" s="37"/>
      <c r="N32" s="37"/>
      <c r="O32" s="37"/>
      <c r="P32" s="37"/>
    </row>
    <row r="33" spans="1:16" ht="44.25" customHeight="1" thickBot="1" x14ac:dyDescent="0.3">
      <c r="A33" s="133" t="s">
        <v>76</v>
      </c>
      <c r="B33" s="205" t="s">
        <v>13</v>
      </c>
      <c r="C33" s="217">
        <v>32.6</v>
      </c>
      <c r="D33" s="25">
        <v>2.2000000000000002</v>
      </c>
      <c r="E33" s="25">
        <v>0.5</v>
      </c>
      <c r="F33" s="25">
        <v>14.5</v>
      </c>
      <c r="G33" s="26">
        <f t="shared" si="1"/>
        <v>71.3</v>
      </c>
      <c r="H33" s="26">
        <v>0</v>
      </c>
      <c r="I33" s="137">
        <v>2.04</v>
      </c>
      <c r="J33" s="43">
        <f>I33/C33*1000</f>
        <v>62.576687116564415</v>
      </c>
      <c r="K33" s="37"/>
      <c r="L33" s="37"/>
      <c r="M33" s="37"/>
      <c r="N33" s="37"/>
      <c r="O33" s="37"/>
      <c r="P33" s="37"/>
    </row>
    <row r="34" spans="1:16" ht="33" customHeight="1" thickTop="1" thickBot="1" x14ac:dyDescent="0.3">
      <c r="A34" s="433"/>
      <c r="B34" s="434" t="s">
        <v>8</v>
      </c>
      <c r="C34" s="445"/>
      <c r="D34" s="445">
        <f>SUM(D28:D33)</f>
        <v>24</v>
      </c>
      <c r="E34" s="445">
        <f>SUM(E28:E33)</f>
        <v>18.100000000000001</v>
      </c>
      <c r="F34" s="445">
        <f>SUM(F28:F33)</f>
        <v>89.2</v>
      </c>
      <c r="G34" s="446">
        <f>SUM(G28:G33)</f>
        <v>615.70000000000005</v>
      </c>
      <c r="H34" s="446">
        <f>SUM(H28:H33)</f>
        <v>60</v>
      </c>
      <c r="I34" s="421">
        <f>SUM(I27:I33)</f>
        <v>96</v>
      </c>
      <c r="J34" s="37"/>
      <c r="K34" s="37"/>
      <c r="L34" s="37"/>
      <c r="M34" s="37"/>
      <c r="N34" s="37"/>
      <c r="O34" s="37"/>
      <c r="P34" s="37"/>
    </row>
    <row r="35" spans="1:16" ht="33.75" hidden="1" customHeight="1" thickBot="1" x14ac:dyDescent="0.3">
      <c r="A35" s="280"/>
      <c r="B35" s="73" t="s">
        <v>10</v>
      </c>
      <c r="C35" s="17"/>
      <c r="D35" s="17">
        <f>D19+D34</f>
        <v>44.36</v>
      </c>
      <c r="E35" s="17">
        <f>E19+E34</f>
        <v>34.700000000000003</v>
      </c>
      <c r="F35" s="17">
        <f>F19+F34</f>
        <v>146</v>
      </c>
      <c r="G35" s="75">
        <f>G19+G34</f>
        <v>1073.74</v>
      </c>
      <c r="H35" s="78"/>
      <c r="I35" s="156"/>
      <c r="J35" s="28"/>
      <c r="K35" s="37"/>
      <c r="L35" s="37"/>
      <c r="M35" s="37"/>
      <c r="N35" s="37"/>
      <c r="O35" s="28"/>
      <c r="P35" s="28"/>
    </row>
    <row r="36" spans="1:16" ht="45" customHeight="1" thickTop="1" thickBot="1" x14ac:dyDescent="0.3">
      <c r="A36" s="279"/>
      <c r="B36" s="96" t="s">
        <v>31</v>
      </c>
      <c r="C36" s="15"/>
      <c r="D36" s="15"/>
      <c r="E36" s="15"/>
      <c r="F36" s="15"/>
      <c r="G36" s="83"/>
      <c r="H36" s="83"/>
      <c r="I36" s="155"/>
      <c r="J36" s="28"/>
      <c r="K36" s="37"/>
      <c r="L36" s="37"/>
      <c r="M36" s="37"/>
      <c r="N36" s="37"/>
      <c r="O36" s="28"/>
      <c r="P36" s="28"/>
    </row>
    <row r="37" spans="1:16" ht="45" customHeight="1" x14ac:dyDescent="0.25">
      <c r="A37" s="321" t="s">
        <v>101</v>
      </c>
      <c r="B37" s="360" t="s">
        <v>117</v>
      </c>
      <c r="C37" s="356">
        <v>100</v>
      </c>
      <c r="D37" s="357">
        <v>1.2</v>
      </c>
      <c r="E37" s="357">
        <v>0.08</v>
      </c>
      <c r="F37" s="358">
        <v>10.199999999999999</v>
      </c>
      <c r="G37" s="322">
        <f t="shared" ref="G37:G43" si="2">(D37+F37)*4+E37*9</f>
        <v>46.319999999999993</v>
      </c>
      <c r="H37" s="363">
        <v>0</v>
      </c>
      <c r="I37" s="373">
        <v>21.99</v>
      </c>
      <c r="J37" s="28"/>
      <c r="K37" s="37"/>
      <c r="L37" s="37"/>
      <c r="M37" s="37"/>
      <c r="N37" s="37"/>
      <c r="O37" s="28"/>
      <c r="P37" s="28"/>
    </row>
    <row r="38" spans="1:16" ht="48" customHeight="1" thickBot="1" x14ac:dyDescent="0.3">
      <c r="A38" s="133">
        <v>139</v>
      </c>
      <c r="B38" s="261" t="s">
        <v>244</v>
      </c>
      <c r="C38" s="342" t="s">
        <v>78</v>
      </c>
      <c r="D38" s="99">
        <v>6.2</v>
      </c>
      <c r="E38" s="99">
        <v>3.6</v>
      </c>
      <c r="F38" s="104">
        <v>15.2</v>
      </c>
      <c r="G38" s="322">
        <f t="shared" si="2"/>
        <v>118</v>
      </c>
      <c r="H38" s="362">
        <v>0</v>
      </c>
      <c r="I38" s="160">
        <v>15.88</v>
      </c>
      <c r="J38" s="37"/>
      <c r="K38" s="37"/>
      <c r="L38" s="37"/>
      <c r="M38" s="37"/>
      <c r="N38" s="37"/>
      <c r="O38" s="37"/>
      <c r="P38" s="37"/>
    </row>
    <row r="39" spans="1:16" ht="63" customHeight="1" thickBot="1" x14ac:dyDescent="0.3">
      <c r="A39" s="269">
        <v>493</v>
      </c>
      <c r="B39" s="194" t="s">
        <v>225</v>
      </c>
      <c r="C39" s="648">
        <v>100</v>
      </c>
      <c r="D39" s="36">
        <v>11.1</v>
      </c>
      <c r="E39" s="36">
        <v>8.8000000000000007</v>
      </c>
      <c r="F39" s="36">
        <v>3.1</v>
      </c>
      <c r="G39" s="26">
        <f>(D39*4)+(E39*9)+(F39*4)</f>
        <v>136</v>
      </c>
      <c r="H39" s="26">
        <v>0</v>
      </c>
      <c r="I39" s="148">
        <v>49.23</v>
      </c>
      <c r="J39" s="37"/>
      <c r="K39" s="37"/>
      <c r="L39" s="37"/>
      <c r="M39" s="37"/>
      <c r="N39" s="37"/>
      <c r="O39" s="37"/>
      <c r="P39" s="37"/>
    </row>
    <row r="40" spans="1:16" ht="54" customHeight="1" thickBot="1" x14ac:dyDescent="0.3">
      <c r="A40" s="131" t="s">
        <v>239</v>
      </c>
      <c r="B40" s="196" t="s">
        <v>240</v>
      </c>
      <c r="C40" s="603">
        <v>220</v>
      </c>
      <c r="D40" s="24">
        <v>4.2</v>
      </c>
      <c r="E40" s="24">
        <v>4.13</v>
      </c>
      <c r="F40" s="24">
        <v>25.54</v>
      </c>
      <c r="G40" s="63">
        <f>(D40+F40)*4+E40*9</f>
        <v>156.13</v>
      </c>
      <c r="H40" s="63">
        <v>0</v>
      </c>
      <c r="I40" s="148">
        <v>17.73</v>
      </c>
      <c r="J40" s="37"/>
      <c r="K40" s="37"/>
      <c r="L40" s="37"/>
      <c r="M40" s="37"/>
      <c r="N40" s="37"/>
      <c r="O40" s="37"/>
      <c r="P40" s="37"/>
    </row>
    <row r="41" spans="1:16" ht="68.25" customHeight="1" thickBot="1" x14ac:dyDescent="0.3">
      <c r="A41" s="131">
        <v>631</v>
      </c>
      <c r="B41" s="196" t="s">
        <v>168</v>
      </c>
      <c r="C41" s="197" t="s">
        <v>93</v>
      </c>
      <c r="D41" s="24">
        <v>0</v>
      </c>
      <c r="E41" s="24">
        <v>0</v>
      </c>
      <c r="F41" s="24">
        <v>14</v>
      </c>
      <c r="G41" s="26">
        <v>56</v>
      </c>
      <c r="H41" s="26">
        <v>70</v>
      </c>
      <c r="I41" s="148">
        <v>7.3</v>
      </c>
      <c r="J41" s="43"/>
      <c r="K41" s="37"/>
      <c r="L41" s="37"/>
      <c r="M41" s="37"/>
      <c r="N41" s="37"/>
      <c r="O41" s="37"/>
      <c r="P41" s="37"/>
    </row>
    <row r="42" spans="1:16" ht="41.25" customHeight="1" thickBot="1" x14ac:dyDescent="0.3">
      <c r="A42" s="133" t="s">
        <v>76</v>
      </c>
      <c r="B42" s="205" t="s">
        <v>36</v>
      </c>
      <c r="C42" s="217">
        <v>27.15</v>
      </c>
      <c r="D42" s="25">
        <v>2.2999999999999998</v>
      </c>
      <c r="E42" s="25">
        <v>0.6</v>
      </c>
      <c r="F42" s="25">
        <v>15.3</v>
      </c>
      <c r="G42" s="26">
        <f>(D42+F42)*4+E42*9</f>
        <v>75.800000000000011</v>
      </c>
      <c r="H42" s="26">
        <v>0</v>
      </c>
      <c r="I42" s="148">
        <v>1.7</v>
      </c>
      <c r="J42" s="43">
        <f>I42/C42*1000</f>
        <v>62.615101289134444</v>
      </c>
      <c r="K42" s="37"/>
      <c r="L42" s="37"/>
      <c r="M42" s="37"/>
      <c r="N42" s="37"/>
      <c r="O42" s="37"/>
      <c r="P42" s="37"/>
    </row>
    <row r="43" spans="1:16" ht="43.5" customHeight="1" thickBot="1" x14ac:dyDescent="0.3">
      <c r="A43" s="133" t="s">
        <v>76</v>
      </c>
      <c r="B43" s="205" t="s">
        <v>13</v>
      </c>
      <c r="C43" s="217">
        <v>18.7</v>
      </c>
      <c r="D43" s="25">
        <v>1.4</v>
      </c>
      <c r="E43" s="25">
        <v>0.3</v>
      </c>
      <c r="F43" s="25">
        <v>9.5399999999999991</v>
      </c>
      <c r="G43" s="26">
        <f t="shared" si="2"/>
        <v>46.46</v>
      </c>
      <c r="H43" s="26">
        <v>0</v>
      </c>
      <c r="I43" s="148">
        <v>1.17</v>
      </c>
      <c r="J43" s="43">
        <f>I43/C43*1000</f>
        <v>62.566844919786092</v>
      </c>
      <c r="K43" s="37"/>
      <c r="L43" s="37"/>
      <c r="M43" s="37"/>
      <c r="N43" s="28"/>
      <c r="O43" s="37"/>
      <c r="P43" s="28"/>
    </row>
    <row r="44" spans="1:16" ht="36" customHeight="1" thickTop="1" thickBot="1" x14ac:dyDescent="0.3">
      <c r="A44" s="433"/>
      <c r="B44" s="434" t="s">
        <v>8</v>
      </c>
      <c r="C44" s="433"/>
      <c r="D44" s="445">
        <f>SUM(D38:D43)</f>
        <v>25.2</v>
      </c>
      <c r="E44" s="445">
        <f>SUM(E38:E43)</f>
        <v>17.430000000000003</v>
      </c>
      <c r="F44" s="445">
        <f>SUM(F38:F43)</f>
        <v>82.68</v>
      </c>
      <c r="G44" s="446">
        <f>SUM(G38:G43)</f>
        <v>588.3900000000001</v>
      </c>
      <c r="H44" s="446">
        <f>SUM(H38:H43)</f>
        <v>70</v>
      </c>
      <c r="I44" s="421">
        <f>SUM(I37:I43)</f>
        <v>115</v>
      </c>
      <c r="J44" s="37"/>
      <c r="K44" s="37"/>
      <c r="L44" s="37"/>
      <c r="M44" s="37"/>
      <c r="N44" s="37"/>
      <c r="O44" s="37"/>
      <c r="P44" s="37"/>
    </row>
    <row r="45" spans="1:16" ht="32.25" customHeight="1" thickTop="1" thickBot="1" x14ac:dyDescent="0.3">
      <c r="A45" s="280"/>
      <c r="B45" s="59" t="s">
        <v>24</v>
      </c>
      <c r="C45" s="17"/>
      <c r="D45" s="68"/>
      <c r="E45" s="68"/>
      <c r="F45" s="68"/>
      <c r="G45" s="238"/>
      <c r="H45" s="238"/>
      <c r="I45" s="157"/>
      <c r="J45" s="37"/>
      <c r="K45" s="37"/>
      <c r="L45" s="37"/>
      <c r="M45" s="37"/>
      <c r="N45" s="37"/>
      <c r="O45" s="37"/>
      <c r="P45" s="37"/>
    </row>
    <row r="46" spans="1:16" ht="33" customHeight="1" thickBot="1" x14ac:dyDescent="0.3">
      <c r="A46" s="167"/>
      <c r="B46" s="211" t="s">
        <v>194</v>
      </c>
      <c r="C46" s="241">
        <v>80</v>
      </c>
      <c r="D46" s="114">
        <v>15</v>
      </c>
      <c r="E46" s="114">
        <v>13.8</v>
      </c>
      <c r="F46" s="114">
        <v>79.400000000000006</v>
      </c>
      <c r="G46" s="26">
        <f>(D46*4)+(E46*9)+(F46*4)</f>
        <v>501.8</v>
      </c>
      <c r="H46" s="54"/>
      <c r="I46" s="189">
        <v>30.07</v>
      </c>
      <c r="J46" s="37"/>
      <c r="K46" s="37"/>
      <c r="L46" s="37"/>
      <c r="M46" s="37"/>
      <c r="N46" s="37"/>
      <c r="O46" s="37"/>
      <c r="P46" s="37"/>
    </row>
    <row r="47" spans="1:16" ht="30.75" customHeight="1" thickBot="1" x14ac:dyDescent="0.3">
      <c r="A47" s="271"/>
      <c r="B47" s="242" t="s">
        <v>12</v>
      </c>
      <c r="C47" s="243">
        <v>200</v>
      </c>
      <c r="D47" s="24">
        <v>3.7</v>
      </c>
      <c r="E47" s="24">
        <v>3.5</v>
      </c>
      <c r="F47" s="24">
        <v>27</v>
      </c>
      <c r="G47" s="26">
        <f>(D47*4)+(E47*9)+(F47*4)</f>
        <v>154.30000000000001</v>
      </c>
      <c r="H47" s="296"/>
      <c r="I47" s="150">
        <v>1.93</v>
      </c>
      <c r="J47" s="37"/>
      <c r="K47" s="37"/>
      <c r="L47" s="37"/>
      <c r="M47" s="37"/>
      <c r="N47" s="37"/>
      <c r="O47" s="37"/>
      <c r="P47" s="37"/>
    </row>
    <row r="48" spans="1:16" ht="24.75" hidden="1" customHeight="1" thickBot="1" x14ac:dyDescent="0.3">
      <c r="A48" s="284"/>
      <c r="B48" s="239"/>
      <c r="C48" s="227"/>
      <c r="D48" s="227"/>
      <c r="E48" s="227"/>
      <c r="F48" s="227"/>
      <c r="G48" s="26"/>
      <c r="H48" s="26"/>
      <c r="I48" s="240"/>
      <c r="J48" s="37"/>
      <c r="K48" s="37"/>
      <c r="L48" s="37"/>
      <c r="M48" s="37"/>
      <c r="N48" s="37"/>
      <c r="O48" s="37"/>
      <c r="P48" s="37"/>
    </row>
    <row r="49" spans="1:16" ht="31.5" customHeight="1" thickTop="1" thickBot="1" x14ac:dyDescent="0.3">
      <c r="A49" s="458"/>
      <c r="B49" s="459" t="s">
        <v>8</v>
      </c>
      <c r="C49" s="458"/>
      <c r="D49" s="458">
        <f>SUM(D46:D48)</f>
        <v>18.7</v>
      </c>
      <c r="E49" s="458">
        <f>SUM(E46:E48)</f>
        <v>17.3</v>
      </c>
      <c r="F49" s="458">
        <f>SUM(F46:F48)</f>
        <v>106.4</v>
      </c>
      <c r="G49" s="461">
        <f>SUM(G46:G48)</f>
        <v>656.1</v>
      </c>
      <c r="H49" s="461"/>
      <c r="I49" s="436">
        <f>SUM(I46:I48)</f>
        <v>32</v>
      </c>
      <c r="J49" s="28"/>
      <c r="K49" s="28"/>
      <c r="L49" s="28"/>
      <c r="M49" s="28"/>
      <c r="N49" s="28"/>
      <c r="O49" s="28"/>
      <c r="P49" s="28"/>
    </row>
    <row r="50" spans="1:16" ht="50.1" customHeight="1" thickTop="1" thickBot="1" x14ac:dyDescent="0.3">
      <c r="A50" s="280"/>
      <c r="B50" s="59" t="s">
        <v>128</v>
      </c>
      <c r="C50" s="17"/>
      <c r="D50" s="17"/>
      <c r="E50" s="17"/>
      <c r="F50" s="17"/>
      <c r="G50" s="75"/>
      <c r="H50" s="294"/>
      <c r="I50" s="151"/>
    </row>
    <row r="51" spans="1:16" ht="55.5" customHeight="1" thickBot="1" x14ac:dyDescent="0.3">
      <c r="A51" s="131">
        <v>336</v>
      </c>
      <c r="B51" s="194" t="s">
        <v>122</v>
      </c>
      <c r="C51" s="195" t="s">
        <v>164</v>
      </c>
      <c r="D51" s="36">
        <v>16.8</v>
      </c>
      <c r="E51" s="36">
        <v>14.7</v>
      </c>
      <c r="F51" s="36">
        <v>27</v>
      </c>
      <c r="G51" s="26">
        <f>(D51*4)+(E51*9)+(F51*4)</f>
        <v>307.5</v>
      </c>
      <c r="H51" s="54">
        <v>0</v>
      </c>
      <c r="I51" s="137">
        <v>37.11</v>
      </c>
    </row>
    <row r="52" spans="1:16" ht="32.25" customHeight="1" thickBot="1" x14ac:dyDescent="0.35">
      <c r="A52" s="131" t="s">
        <v>137</v>
      </c>
      <c r="B52" s="196" t="s">
        <v>12</v>
      </c>
      <c r="C52" s="197">
        <v>200</v>
      </c>
      <c r="D52" s="24">
        <v>1.4</v>
      </c>
      <c r="E52" s="24">
        <v>1.6</v>
      </c>
      <c r="F52" s="575">
        <v>16.399999999999999</v>
      </c>
      <c r="G52" s="220">
        <f>(D52*4)+(E52*9)+(F52*4)</f>
        <v>85.6</v>
      </c>
      <c r="H52" s="330">
        <v>0</v>
      </c>
      <c r="I52" s="148">
        <v>1.93</v>
      </c>
      <c r="J52" s="30"/>
      <c r="K52" s="29"/>
      <c r="L52" s="31"/>
      <c r="M52" s="31"/>
      <c r="N52" s="31"/>
      <c r="O52" s="31"/>
      <c r="P52" s="31"/>
    </row>
    <row r="53" spans="1:16" ht="43.5" customHeight="1" thickBot="1" x14ac:dyDescent="0.35">
      <c r="A53" s="131" t="s">
        <v>125</v>
      </c>
      <c r="B53" s="205" t="s">
        <v>36</v>
      </c>
      <c r="C53" s="218" t="s">
        <v>264</v>
      </c>
      <c r="D53" s="93">
        <v>2.16</v>
      </c>
      <c r="E53" s="93">
        <v>0.3</v>
      </c>
      <c r="F53" s="93">
        <v>13.4</v>
      </c>
      <c r="G53" s="296">
        <f>(D53*4)+(E53*9)+(F53*4)</f>
        <v>64.94</v>
      </c>
      <c r="H53" s="26">
        <v>0</v>
      </c>
      <c r="I53" s="148">
        <v>2.96</v>
      </c>
      <c r="J53" s="43">
        <f>I53/C53*1000</f>
        <v>62.645502645502646</v>
      </c>
      <c r="K53" s="29"/>
      <c r="L53" s="31"/>
      <c r="M53" s="31"/>
      <c r="N53" s="31"/>
      <c r="O53" s="31"/>
      <c r="P53" s="31"/>
    </row>
    <row r="54" spans="1:16" ht="3" customHeight="1" thickBot="1" x14ac:dyDescent="0.35">
      <c r="A54" s="269"/>
      <c r="B54" s="196"/>
      <c r="C54" s="197"/>
      <c r="D54" s="24"/>
      <c r="E54" s="24"/>
      <c r="F54" s="24"/>
      <c r="G54" s="26"/>
      <c r="H54" s="26"/>
      <c r="I54" s="137"/>
      <c r="J54" s="43" t="e">
        <f>I54/C54*1000</f>
        <v>#DIV/0!</v>
      </c>
      <c r="K54" s="29"/>
      <c r="L54" s="31"/>
      <c r="M54" s="31"/>
      <c r="N54" s="31"/>
      <c r="O54" s="31"/>
      <c r="P54" s="31"/>
    </row>
    <row r="55" spans="1:16" ht="3.75" customHeight="1" thickBot="1" x14ac:dyDescent="0.35">
      <c r="A55" s="277"/>
      <c r="B55" s="134"/>
      <c r="C55" s="163"/>
      <c r="D55" s="62"/>
      <c r="E55" s="62"/>
      <c r="F55" s="62"/>
      <c r="G55" s="63"/>
      <c r="H55" s="63"/>
      <c r="I55" s="237"/>
      <c r="J55" s="29"/>
      <c r="K55" s="29"/>
      <c r="L55" s="31"/>
      <c r="M55" s="31"/>
      <c r="N55" s="31"/>
      <c r="O55" s="31"/>
      <c r="P55" s="31"/>
    </row>
    <row r="56" spans="1:16" ht="33.75" customHeight="1" thickTop="1" x14ac:dyDescent="0.3">
      <c r="A56" s="502"/>
      <c r="B56" s="503" t="s">
        <v>8</v>
      </c>
      <c r="C56" s="504"/>
      <c r="D56" s="502">
        <f t="shared" ref="D56:I56" si="3">SUM(D51:D55)</f>
        <v>20.36</v>
      </c>
      <c r="E56" s="502">
        <f t="shared" si="3"/>
        <v>16.600000000000001</v>
      </c>
      <c r="F56" s="502">
        <f t="shared" si="3"/>
        <v>56.8</v>
      </c>
      <c r="G56" s="502">
        <f t="shared" si="3"/>
        <v>458.04</v>
      </c>
      <c r="H56" s="502">
        <f t="shared" si="3"/>
        <v>0</v>
      </c>
      <c r="I56" s="467">
        <f t="shared" si="3"/>
        <v>42</v>
      </c>
      <c r="J56" s="29"/>
      <c r="K56" s="29"/>
      <c r="L56" s="31"/>
      <c r="M56" s="31"/>
      <c r="N56" s="31"/>
      <c r="O56" s="31"/>
      <c r="P56" s="31"/>
    </row>
    <row r="57" spans="1:16" ht="35.1" customHeight="1" thickBot="1" x14ac:dyDescent="0.35">
      <c r="A57" s="348"/>
      <c r="B57" s="49" t="s">
        <v>152</v>
      </c>
      <c r="C57" s="348"/>
      <c r="D57" s="348"/>
      <c r="E57" s="348"/>
      <c r="F57" s="348"/>
      <c r="G57" s="220"/>
      <c r="H57" s="220"/>
      <c r="I57" s="385"/>
      <c r="J57" s="29"/>
      <c r="K57" s="29"/>
      <c r="L57" s="31"/>
      <c r="M57" s="31"/>
      <c r="N57" s="31"/>
      <c r="O57" s="31"/>
      <c r="P57" s="31"/>
    </row>
    <row r="58" spans="1:16" ht="35.1" customHeight="1" thickBot="1" x14ac:dyDescent="0.35">
      <c r="A58" s="269">
        <v>493</v>
      </c>
      <c r="B58" s="194" t="s">
        <v>225</v>
      </c>
      <c r="C58" s="648">
        <v>100</v>
      </c>
      <c r="D58" s="36">
        <v>11.1</v>
      </c>
      <c r="E58" s="36">
        <v>8.8000000000000007</v>
      </c>
      <c r="F58" s="36">
        <v>3.1</v>
      </c>
      <c r="G58" s="26">
        <f>(D58*4)+(E58*9)+(F58*4)</f>
        <v>136</v>
      </c>
      <c r="H58" s="26">
        <v>0</v>
      </c>
      <c r="I58" s="148">
        <v>49.23</v>
      </c>
      <c r="J58" s="29"/>
      <c r="K58" s="29"/>
      <c r="L58" s="31"/>
      <c r="M58" s="31"/>
      <c r="N58" s="31"/>
      <c r="O58" s="31"/>
      <c r="P58" s="31"/>
    </row>
    <row r="59" spans="1:16" ht="35.1" customHeight="1" thickBot="1" x14ac:dyDescent="0.35">
      <c r="A59" s="131" t="s">
        <v>239</v>
      </c>
      <c r="B59" s="196" t="s">
        <v>240</v>
      </c>
      <c r="C59" s="603">
        <v>220</v>
      </c>
      <c r="D59" s="24">
        <v>4.2</v>
      </c>
      <c r="E59" s="24">
        <v>4.13</v>
      </c>
      <c r="F59" s="24">
        <v>25.54</v>
      </c>
      <c r="G59" s="63">
        <f>(D59+F59)*4+E59*9</f>
        <v>156.13</v>
      </c>
      <c r="H59" s="63">
        <v>0</v>
      </c>
      <c r="I59" s="148">
        <v>17.73</v>
      </c>
      <c r="J59" s="29"/>
      <c r="K59" s="29"/>
      <c r="L59" s="31"/>
      <c r="M59" s="31"/>
      <c r="N59" s="31"/>
      <c r="O59" s="31"/>
      <c r="P59" s="31"/>
    </row>
    <row r="60" spans="1:16" ht="39.75" customHeight="1" thickBot="1" x14ac:dyDescent="0.35">
      <c r="A60" s="131">
        <v>631</v>
      </c>
      <c r="B60" s="196" t="s">
        <v>168</v>
      </c>
      <c r="C60" s="197" t="s">
        <v>93</v>
      </c>
      <c r="D60" s="24">
        <v>0</v>
      </c>
      <c r="E60" s="24">
        <v>0</v>
      </c>
      <c r="F60" s="24">
        <v>14</v>
      </c>
      <c r="G60" s="26">
        <v>56</v>
      </c>
      <c r="H60" s="26">
        <v>70</v>
      </c>
      <c r="I60" s="148">
        <v>7.3</v>
      </c>
      <c r="J60" s="43" t="e">
        <f>I60/C60*1000</f>
        <v>#VALUE!</v>
      </c>
      <c r="K60" s="29"/>
      <c r="L60" s="31"/>
      <c r="M60" s="31"/>
      <c r="N60" s="31"/>
      <c r="O60" s="31"/>
      <c r="P60" s="31"/>
    </row>
    <row r="61" spans="1:16" ht="39.75" customHeight="1" thickBot="1" x14ac:dyDescent="0.35">
      <c r="A61" s="133" t="s">
        <v>76</v>
      </c>
      <c r="B61" s="205" t="s">
        <v>36</v>
      </c>
      <c r="C61" s="217">
        <v>59.65</v>
      </c>
      <c r="D61" s="25">
        <v>1.4</v>
      </c>
      <c r="E61" s="25">
        <v>0.2</v>
      </c>
      <c r="F61" s="25">
        <v>12.5</v>
      </c>
      <c r="G61" s="26">
        <f>(D61+F61)*4+E61*9</f>
        <v>57.4</v>
      </c>
      <c r="H61" s="26">
        <v>0</v>
      </c>
      <c r="I61" s="148">
        <v>3.74</v>
      </c>
      <c r="J61" s="43">
        <f>I61/C61*1000</f>
        <v>62.699077954735962</v>
      </c>
      <c r="K61" s="29"/>
      <c r="L61" s="31"/>
      <c r="M61" s="31"/>
      <c r="N61" s="31"/>
      <c r="O61" s="31"/>
      <c r="P61" s="31"/>
    </row>
    <row r="62" spans="1:16" ht="39.75" customHeight="1" thickBot="1" x14ac:dyDescent="0.35">
      <c r="A62" s="146"/>
      <c r="B62" s="231"/>
      <c r="C62" s="215"/>
      <c r="D62" s="100"/>
      <c r="E62" s="100"/>
      <c r="F62" s="100"/>
      <c r="G62" s="26"/>
      <c r="H62" s="26"/>
      <c r="I62" s="228"/>
      <c r="J62" s="29"/>
      <c r="K62" s="29"/>
      <c r="L62" s="31"/>
      <c r="M62" s="31"/>
      <c r="N62" s="31"/>
      <c r="O62" s="31"/>
      <c r="P62" s="31"/>
    </row>
    <row r="63" spans="1:16" ht="39.75" customHeight="1" thickTop="1" thickBot="1" x14ac:dyDescent="0.35">
      <c r="A63" s="419"/>
      <c r="B63" s="418" t="s">
        <v>8</v>
      </c>
      <c r="C63" s="417" t="s">
        <v>9</v>
      </c>
      <c r="D63" s="420">
        <f t="shared" ref="D63:I63" si="4">SUM(D58:D62)</f>
        <v>16.7</v>
      </c>
      <c r="E63" s="420">
        <f t="shared" si="4"/>
        <v>13.129999999999999</v>
      </c>
      <c r="F63" s="420">
        <f t="shared" si="4"/>
        <v>55.14</v>
      </c>
      <c r="G63" s="420">
        <f t="shared" si="4"/>
        <v>405.53</v>
      </c>
      <c r="H63" s="420">
        <f t="shared" si="4"/>
        <v>70</v>
      </c>
      <c r="I63" s="436">
        <f t="shared" si="4"/>
        <v>77.999999999999986</v>
      </c>
      <c r="J63" s="29"/>
      <c r="K63" s="29"/>
      <c r="L63" s="31"/>
      <c r="M63" s="31"/>
      <c r="N63" s="31"/>
      <c r="O63" s="31"/>
      <c r="P63" s="31"/>
    </row>
    <row r="64" spans="1:16" ht="35.1" customHeight="1" thickTop="1" x14ac:dyDescent="0.3">
      <c r="A64" s="85"/>
      <c r="B64" s="32" t="s">
        <v>71</v>
      </c>
      <c r="C64" s="32"/>
      <c r="D64" s="32"/>
      <c r="E64" s="86"/>
      <c r="F64" s="85"/>
      <c r="G64" s="85"/>
      <c r="H64" s="85"/>
      <c r="I64" s="85"/>
    </row>
    <row r="65" spans="1:9" ht="20.25" x14ac:dyDescent="0.3">
      <c r="A65" s="85"/>
      <c r="B65" s="673"/>
      <c r="C65" s="673"/>
      <c r="D65" s="673"/>
      <c r="E65" s="86"/>
      <c r="F65" s="85"/>
      <c r="G65" s="85"/>
      <c r="H65" s="85"/>
      <c r="I65" s="85"/>
    </row>
    <row r="66" spans="1:9" ht="20.25" x14ac:dyDescent="0.3">
      <c r="A66" s="85"/>
      <c r="B66" s="32" t="s">
        <v>69</v>
      </c>
      <c r="C66" s="32"/>
      <c r="D66" s="32"/>
      <c r="E66" s="85"/>
      <c r="F66" s="85"/>
      <c r="G66" s="85"/>
      <c r="H66" s="85"/>
      <c r="I66" s="85"/>
    </row>
    <row r="67" spans="1:9" ht="20.25" x14ac:dyDescent="0.3">
      <c r="A67" s="85"/>
      <c r="B67" s="85"/>
      <c r="C67" s="85"/>
      <c r="D67" s="85"/>
      <c r="E67" s="85"/>
      <c r="F67" s="85"/>
      <c r="G67" s="85"/>
      <c r="H67" s="85"/>
      <c r="I67" s="85"/>
    </row>
    <row r="68" spans="1:9" ht="20.25" x14ac:dyDescent="0.3">
      <c r="B68" s="32" t="s">
        <v>70</v>
      </c>
      <c r="C68" s="32"/>
      <c r="D68" s="32"/>
    </row>
  </sheetData>
  <mergeCells count="12">
    <mergeCell ref="C10:C12"/>
    <mergeCell ref="D10:F11"/>
    <mergeCell ref="G10:G11"/>
    <mergeCell ref="H10:H11"/>
    <mergeCell ref="I10:I11"/>
    <mergeCell ref="B65:D65"/>
    <mergeCell ref="I4:J4"/>
    <mergeCell ref="B5:F5"/>
    <mergeCell ref="B6:F6"/>
    <mergeCell ref="F7:I7"/>
    <mergeCell ref="D8:I8"/>
    <mergeCell ref="D9:E9"/>
  </mergeCells>
  <printOptions horizontalCentered="1"/>
  <pageMargins left="0.39370078740157483" right="0.39370078740157483" top="0.78740157480314965" bottom="0.98425196850393704" header="0.70866141732283472" footer="0.51181102362204722"/>
  <pageSetup paperSize="9" scale="33" orientation="portrait" r:id="rId1"/>
  <headerFooter alignWithMargins="0"/>
  <colBreaks count="1" manualBreakCount="1">
    <brk id="10" max="6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65"/>
  <sheetViews>
    <sheetView topLeftCell="A4" zoomScale="60" zoomScaleNormal="60" zoomScaleSheetLayoutView="75" workbookViewId="0">
      <selection activeCell="B17" sqref="B17"/>
    </sheetView>
  </sheetViews>
  <sheetFormatPr defaultRowHeight="18" x14ac:dyDescent="0.25"/>
  <cols>
    <col min="1" max="1" width="12.75" style="1" customWidth="1"/>
    <col min="2" max="2" width="58.25" style="1" customWidth="1"/>
    <col min="3" max="3" width="15.25" style="1" customWidth="1"/>
    <col min="4" max="4" width="8.58203125" style="1" customWidth="1"/>
    <col min="5" max="5" width="8.08203125" style="1" customWidth="1"/>
    <col min="6" max="6" width="9.6640625" style="1" customWidth="1"/>
    <col min="7" max="7" width="12.5" style="1" customWidth="1"/>
    <col min="8" max="8" width="7.08203125" style="1" customWidth="1"/>
    <col min="9" max="9" width="12.4140625" style="1" customWidth="1"/>
    <col min="10" max="10" width="10.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33" x14ac:dyDescent="0.45">
      <c r="B4" s="674" t="s">
        <v>123</v>
      </c>
      <c r="C4" s="674"/>
      <c r="D4" s="674"/>
      <c r="E4" s="674"/>
      <c r="F4" s="674"/>
      <c r="I4" s="45"/>
    </row>
    <row r="5" spans="1:16" ht="27" customHeight="1" x14ac:dyDescent="0.4">
      <c r="B5" s="47"/>
      <c r="C5" s="47"/>
      <c r="D5" s="47"/>
      <c r="E5" s="47"/>
      <c r="F5" s="675" t="s">
        <v>299</v>
      </c>
      <c r="G5" s="675"/>
      <c r="H5" s="675"/>
      <c r="I5" s="675"/>
    </row>
    <row r="6" spans="1:16" ht="4.5" customHeight="1" x14ac:dyDescent="0.35">
      <c r="E6" s="47"/>
      <c r="F6" s="47"/>
      <c r="G6" s="32"/>
      <c r="H6" s="32"/>
      <c r="I6" s="32"/>
    </row>
    <row r="7" spans="1:16" ht="24.75" hidden="1" customHeight="1" x14ac:dyDescent="0.35">
      <c r="F7" s="47"/>
      <c r="G7" s="32"/>
      <c r="H7" s="32"/>
      <c r="I7" s="32"/>
    </row>
    <row r="8" spans="1:16" ht="48.75" customHeight="1" x14ac:dyDescent="0.6">
      <c r="A8" s="33" t="s">
        <v>16</v>
      </c>
      <c r="B8" s="34"/>
      <c r="C8" s="34"/>
      <c r="D8" s="676" t="s">
        <v>17</v>
      </c>
      <c r="E8" s="676"/>
      <c r="F8" s="676"/>
      <c r="G8" s="676"/>
      <c r="H8" s="676"/>
      <c r="I8" s="676"/>
    </row>
    <row r="9" spans="1:16" ht="39.950000000000003" customHeight="1" thickBot="1" x14ac:dyDescent="0.35">
      <c r="A9" s="35"/>
      <c r="B9" s="35"/>
      <c r="C9" s="35"/>
      <c r="D9" s="677">
        <v>1</v>
      </c>
      <c r="E9" s="677"/>
      <c r="I9" s="57"/>
    </row>
    <row r="10" spans="1:16" ht="37.5" customHeight="1" x14ac:dyDescent="0.25">
      <c r="A10" s="125" t="s">
        <v>0</v>
      </c>
      <c r="B10" s="121" t="s">
        <v>2</v>
      </c>
      <c r="C10" s="678" t="s">
        <v>18</v>
      </c>
      <c r="D10" s="681" t="s">
        <v>19</v>
      </c>
      <c r="E10" s="682"/>
      <c r="F10" s="683"/>
      <c r="G10" s="681" t="s">
        <v>21</v>
      </c>
      <c r="H10" s="678" t="s">
        <v>102</v>
      </c>
      <c r="I10" s="678" t="s">
        <v>22</v>
      </c>
      <c r="J10" s="44" t="s">
        <v>80</v>
      </c>
      <c r="K10" s="44"/>
      <c r="L10" s="44"/>
      <c r="M10" s="38"/>
      <c r="N10" s="44"/>
      <c r="O10" s="44"/>
      <c r="P10" s="44"/>
    </row>
    <row r="11" spans="1:16" ht="42" customHeight="1" thickBot="1" x14ac:dyDescent="0.3">
      <c r="A11" s="130" t="s">
        <v>1</v>
      </c>
      <c r="B11" s="123" t="s">
        <v>3</v>
      </c>
      <c r="C11" s="679"/>
      <c r="D11" s="684"/>
      <c r="E11" s="685"/>
      <c r="F11" s="686"/>
      <c r="G11" s="687"/>
      <c r="H11" s="688"/>
      <c r="I11" s="688"/>
      <c r="J11" s="44"/>
      <c r="K11" s="44"/>
      <c r="L11" s="44"/>
      <c r="M11" s="44"/>
      <c r="N11" s="44"/>
      <c r="O11" s="44"/>
      <c r="P11" s="44"/>
    </row>
    <row r="12" spans="1:16" ht="28.5" thickBot="1" x14ac:dyDescent="0.3">
      <c r="A12" s="119"/>
      <c r="B12" s="126"/>
      <c r="C12" s="680"/>
      <c r="D12" s="127" t="s">
        <v>4</v>
      </c>
      <c r="E12" s="127" t="s">
        <v>5</v>
      </c>
      <c r="F12" s="127" t="s">
        <v>6</v>
      </c>
      <c r="G12" s="128"/>
      <c r="H12" s="128"/>
      <c r="I12" s="129"/>
      <c r="J12" s="28"/>
      <c r="K12" s="28"/>
      <c r="L12" s="28"/>
      <c r="M12" s="28"/>
      <c r="N12" s="28"/>
      <c r="O12" s="28"/>
      <c r="P12" s="28"/>
    </row>
    <row r="13" spans="1:16" ht="33" customHeight="1" thickBot="1" x14ac:dyDescent="0.3">
      <c r="A13" s="125"/>
      <c r="B13" s="49" t="s">
        <v>106</v>
      </c>
      <c r="C13" s="13"/>
      <c r="D13" s="13"/>
      <c r="E13" s="13"/>
      <c r="F13" s="13"/>
      <c r="G13" s="46"/>
      <c r="H13" s="46"/>
      <c r="I13" s="20"/>
      <c r="J13" s="28"/>
      <c r="K13" s="28"/>
      <c r="L13" s="28"/>
      <c r="M13" s="28"/>
      <c r="N13" s="28"/>
      <c r="O13" s="28"/>
      <c r="P13" s="28"/>
    </row>
    <row r="14" spans="1:16" ht="33" customHeight="1" thickBot="1" x14ac:dyDescent="0.3">
      <c r="A14" s="125">
        <v>1</v>
      </c>
      <c r="B14" s="194" t="s">
        <v>120</v>
      </c>
      <c r="C14" s="195" t="s">
        <v>172</v>
      </c>
      <c r="D14" s="13">
        <v>4.8</v>
      </c>
      <c r="E14" s="13">
        <v>2.9</v>
      </c>
      <c r="F14" s="13">
        <v>24.5</v>
      </c>
      <c r="G14" s="67">
        <f>(D14*4)+(E14*9)+(F14*4)</f>
        <v>143.30000000000001</v>
      </c>
      <c r="H14" s="46">
        <v>0</v>
      </c>
      <c r="I14" s="367">
        <v>5.72</v>
      </c>
      <c r="J14" s="28"/>
      <c r="K14" s="28"/>
      <c r="L14" s="28"/>
      <c r="M14" s="28"/>
      <c r="N14" s="28"/>
      <c r="O14" s="28"/>
      <c r="P14" s="28"/>
    </row>
    <row r="15" spans="1:16" ht="48.75" customHeight="1" thickBot="1" x14ac:dyDescent="0.3">
      <c r="A15" s="131">
        <v>302</v>
      </c>
      <c r="B15" s="194" t="s">
        <v>146</v>
      </c>
      <c r="C15" s="195" t="s">
        <v>185</v>
      </c>
      <c r="D15" s="92">
        <v>8</v>
      </c>
      <c r="E15" s="92">
        <v>12.5</v>
      </c>
      <c r="F15" s="92">
        <v>22.1</v>
      </c>
      <c r="G15" s="67">
        <f>(D15*4)+(E15*9)+(F15*4)</f>
        <v>232.9</v>
      </c>
      <c r="H15" s="67">
        <v>0</v>
      </c>
      <c r="I15" s="367">
        <v>20.14</v>
      </c>
      <c r="J15" s="37"/>
      <c r="K15" s="37"/>
      <c r="L15" s="43"/>
      <c r="M15" s="37"/>
      <c r="N15" s="37"/>
      <c r="O15" s="37"/>
      <c r="P15" s="37"/>
    </row>
    <row r="16" spans="1:16" ht="39.75" customHeight="1" thickBot="1" x14ac:dyDescent="0.3">
      <c r="A16" s="131">
        <v>692</v>
      </c>
      <c r="B16" s="194" t="s">
        <v>11</v>
      </c>
      <c r="C16" s="195" t="s">
        <v>105</v>
      </c>
      <c r="D16" s="92">
        <v>3.8</v>
      </c>
      <c r="E16" s="92">
        <v>3.2</v>
      </c>
      <c r="F16" s="92">
        <v>20.170000000000002</v>
      </c>
      <c r="G16" s="67">
        <f>(D16*4)+(E16*9)+(F16*4)</f>
        <v>124.68</v>
      </c>
      <c r="H16" s="67">
        <v>0</v>
      </c>
      <c r="I16" s="175">
        <v>9.33</v>
      </c>
      <c r="J16" s="37"/>
      <c r="K16" s="37"/>
      <c r="L16" s="37"/>
      <c r="M16" s="37"/>
      <c r="N16" s="37"/>
      <c r="O16" s="37"/>
      <c r="P16" s="37"/>
    </row>
    <row r="17" spans="1:17" ht="43.5" customHeight="1" thickBot="1" x14ac:dyDescent="0.3">
      <c r="A17" s="131" t="s">
        <v>15</v>
      </c>
      <c r="B17" s="196" t="s">
        <v>36</v>
      </c>
      <c r="C17" s="197">
        <v>17.8</v>
      </c>
      <c r="D17" s="66">
        <v>0.7</v>
      </c>
      <c r="E17" s="66">
        <v>0.1</v>
      </c>
      <c r="F17" s="66">
        <v>1.7</v>
      </c>
      <c r="G17" s="67">
        <f>(D17*4)+(E17*9)+(F17*4)</f>
        <v>10.5</v>
      </c>
      <c r="H17" s="67">
        <v>0</v>
      </c>
      <c r="I17" s="201">
        <v>1.1100000000000001</v>
      </c>
      <c r="J17" s="43">
        <f>I17/C17*1000</f>
        <v>62.359550561797754</v>
      </c>
      <c r="K17" s="37"/>
      <c r="L17" s="37"/>
      <c r="M17" s="37"/>
      <c r="N17" s="37"/>
      <c r="O17" s="37"/>
      <c r="P17" s="37"/>
    </row>
    <row r="18" spans="1:17" ht="35.25" customHeight="1" thickBot="1" x14ac:dyDescent="0.3">
      <c r="A18" s="132" t="s">
        <v>25</v>
      </c>
      <c r="B18" s="198" t="s">
        <v>57</v>
      </c>
      <c r="C18" s="199" t="s">
        <v>186</v>
      </c>
      <c r="D18" s="113">
        <v>1.7</v>
      </c>
      <c r="E18" s="113">
        <v>0.4</v>
      </c>
      <c r="F18" s="113">
        <v>15.3</v>
      </c>
      <c r="G18" s="54">
        <f>(D18*4)+(E18*9)+(F18*4)</f>
        <v>71.600000000000009</v>
      </c>
      <c r="H18" s="54">
        <v>0</v>
      </c>
      <c r="I18" s="201">
        <v>30.7</v>
      </c>
      <c r="J18" s="43">
        <f>I18/C18*1000</f>
        <v>132.00326783334049</v>
      </c>
      <c r="K18" s="28"/>
      <c r="L18" s="28"/>
      <c r="M18" s="28"/>
      <c r="N18" s="28"/>
      <c r="O18" s="28"/>
      <c r="P18" s="28"/>
    </row>
    <row r="19" spans="1:17" ht="33.75" customHeight="1" thickBot="1" x14ac:dyDescent="0.3">
      <c r="A19" s="396"/>
      <c r="B19" s="388" t="s">
        <v>8</v>
      </c>
      <c r="C19" s="389"/>
      <c r="D19" s="397">
        <f t="shared" ref="D19:I19" si="0">SUM(D14:D18)</f>
        <v>19</v>
      </c>
      <c r="E19" s="397">
        <f t="shared" si="0"/>
        <v>19.100000000000001</v>
      </c>
      <c r="F19" s="397">
        <f t="shared" si="0"/>
        <v>83.77000000000001</v>
      </c>
      <c r="G19" s="397">
        <f t="shared" si="0"/>
        <v>582.98</v>
      </c>
      <c r="H19" s="397">
        <f t="shared" si="0"/>
        <v>0</v>
      </c>
      <c r="I19" s="391">
        <f t="shared" si="0"/>
        <v>67</v>
      </c>
      <c r="J19" s="28"/>
      <c r="K19" s="28"/>
      <c r="L19" s="28"/>
      <c r="M19" s="28"/>
      <c r="N19" s="28"/>
      <c r="O19" s="28"/>
      <c r="P19" s="28"/>
    </row>
    <row r="20" spans="1:17" ht="37.5" customHeight="1" thickBot="1" x14ac:dyDescent="0.3">
      <c r="A20" s="133"/>
      <c r="B20" s="49" t="s">
        <v>107</v>
      </c>
      <c r="C20" s="169"/>
      <c r="D20" s="68"/>
      <c r="E20" s="68"/>
      <c r="F20" s="68"/>
      <c r="G20" s="290"/>
      <c r="H20" s="87"/>
      <c r="I20" s="201"/>
      <c r="J20" s="28"/>
      <c r="K20" s="28"/>
      <c r="L20" s="28"/>
      <c r="M20" s="28"/>
      <c r="N20" s="28"/>
      <c r="O20" s="28"/>
      <c r="P20" s="28"/>
    </row>
    <row r="21" spans="1:17" ht="39.75" customHeight="1" x14ac:dyDescent="0.25">
      <c r="A21" s="125">
        <v>1</v>
      </c>
      <c r="B21" s="194" t="s">
        <v>174</v>
      </c>
      <c r="C21" s="195" t="s">
        <v>94</v>
      </c>
      <c r="D21" s="13">
        <v>4.8</v>
      </c>
      <c r="E21" s="13">
        <v>2.9</v>
      </c>
      <c r="F21" s="13">
        <v>24.5</v>
      </c>
      <c r="G21" s="67">
        <f>(D21*4)+(E21*9)+(F21*4)</f>
        <v>143.30000000000001</v>
      </c>
      <c r="H21" s="46">
        <v>0</v>
      </c>
      <c r="I21" s="367">
        <v>10.28</v>
      </c>
      <c r="J21" s="28"/>
      <c r="K21" s="28"/>
      <c r="L21" s="28"/>
      <c r="M21" s="28"/>
      <c r="N21" s="28"/>
      <c r="O21" s="28"/>
      <c r="P21" s="28"/>
    </row>
    <row r="22" spans="1:17" ht="39.75" customHeight="1" x14ac:dyDescent="0.25">
      <c r="A22" s="375">
        <v>302</v>
      </c>
      <c r="B22" s="346" t="s">
        <v>146</v>
      </c>
      <c r="C22" s="181" t="s">
        <v>79</v>
      </c>
      <c r="D22" s="318">
        <v>11.3</v>
      </c>
      <c r="E22" s="318">
        <v>16.8</v>
      </c>
      <c r="F22" s="376">
        <v>34.200000000000003</v>
      </c>
      <c r="G22" s="301">
        <f>(D22*4)+(E22*9)+(F22*4)</f>
        <v>333.20000000000005</v>
      </c>
      <c r="H22" s="319">
        <v>0</v>
      </c>
      <c r="I22" s="366">
        <v>24.68</v>
      </c>
      <c r="J22" s="28"/>
      <c r="K22" s="28"/>
      <c r="L22" s="28"/>
      <c r="M22" s="28"/>
      <c r="N22" s="28"/>
      <c r="O22" s="28"/>
      <c r="P22" s="28"/>
    </row>
    <row r="23" spans="1:17" ht="41.25" customHeight="1" thickBot="1" x14ac:dyDescent="0.3">
      <c r="A23" s="133">
        <v>692</v>
      </c>
      <c r="B23" s="261" t="s">
        <v>11</v>
      </c>
      <c r="C23" s="342" t="s">
        <v>105</v>
      </c>
      <c r="D23" s="97">
        <v>3.8</v>
      </c>
      <c r="E23" s="97">
        <v>3.2</v>
      </c>
      <c r="F23" s="97">
        <v>20.170000000000002</v>
      </c>
      <c r="G23" s="178">
        <f>(D23*4)+(E23*9)+(F23*4)</f>
        <v>124.68</v>
      </c>
      <c r="H23" s="178">
        <v>0</v>
      </c>
      <c r="I23" s="233">
        <v>9.33</v>
      </c>
      <c r="J23" s="28"/>
      <c r="K23" s="28"/>
      <c r="L23" s="28"/>
      <c r="M23" s="28"/>
      <c r="N23" s="28"/>
      <c r="O23" s="28"/>
      <c r="P23" s="28"/>
    </row>
    <row r="24" spans="1:17" ht="38.25" customHeight="1" thickBot="1" x14ac:dyDescent="0.3">
      <c r="A24" s="131" t="s">
        <v>15</v>
      </c>
      <c r="B24" s="196" t="s">
        <v>36</v>
      </c>
      <c r="C24" s="197">
        <v>48.1</v>
      </c>
      <c r="D24" s="66">
        <v>0.7</v>
      </c>
      <c r="E24" s="66">
        <v>0.1</v>
      </c>
      <c r="F24" s="66">
        <v>1.7</v>
      </c>
      <c r="G24" s="67">
        <f>(D24*4)+(E24*9)+(F24*4)</f>
        <v>10.5</v>
      </c>
      <c r="H24" s="67">
        <v>0</v>
      </c>
      <c r="I24" s="201">
        <v>3.01</v>
      </c>
      <c r="J24" s="43">
        <f>I24/C24*1000</f>
        <v>62.577962577962566</v>
      </c>
      <c r="K24" s="28"/>
      <c r="L24" s="28"/>
      <c r="M24" s="28"/>
      <c r="N24" s="28"/>
      <c r="O24" s="28"/>
      <c r="P24" s="28"/>
    </row>
    <row r="25" spans="1:17" ht="39.75" customHeight="1" thickBot="1" x14ac:dyDescent="0.3">
      <c r="A25" s="132" t="s">
        <v>25</v>
      </c>
      <c r="B25" s="198" t="s">
        <v>57</v>
      </c>
      <c r="C25" s="199" t="s">
        <v>186</v>
      </c>
      <c r="D25" s="113">
        <v>1.7</v>
      </c>
      <c r="E25" s="113">
        <v>0.4</v>
      </c>
      <c r="F25" s="113">
        <v>15.3</v>
      </c>
      <c r="G25" s="54">
        <f>(D25*4)+(E25*9)+(F25*4)</f>
        <v>71.600000000000009</v>
      </c>
      <c r="H25" s="54">
        <v>0</v>
      </c>
      <c r="I25" s="201">
        <v>30.7</v>
      </c>
      <c r="J25" s="43">
        <f>I25/C25*1000</f>
        <v>132.00326783334049</v>
      </c>
      <c r="K25" s="28"/>
      <c r="L25" s="28"/>
      <c r="M25" s="28"/>
      <c r="N25" s="28"/>
      <c r="O25" s="28"/>
      <c r="P25" s="28"/>
    </row>
    <row r="26" spans="1:17" ht="39.75" customHeight="1" thickBot="1" x14ac:dyDescent="0.3">
      <c r="A26" s="389"/>
      <c r="B26" s="388" t="s">
        <v>8</v>
      </c>
      <c r="C26" s="394"/>
      <c r="D26" s="395">
        <f t="shared" ref="D26:I26" si="1">SUM(D21:D25)</f>
        <v>22.3</v>
      </c>
      <c r="E26" s="395">
        <f t="shared" si="1"/>
        <v>23.4</v>
      </c>
      <c r="F26" s="395">
        <f t="shared" si="1"/>
        <v>95.87</v>
      </c>
      <c r="G26" s="395">
        <f t="shared" si="1"/>
        <v>683.28000000000009</v>
      </c>
      <c r="H26" s="395">
        <f t="shared" si="1"/>
        <v>0</v>
      </c>
      <c r="I26" s="391">
        <f t="shared" si="1"/>
        <v>78</v>
      </c>
      <c r="J26" s="28"/>
      <c r="K26" s="28"/>
      <c r="L26" s="28"/>
      <c r="M26" s="28"/>
      <c r="N26" s="28"/>
      <c r="O26" s="28"/>
      <c r="P26" s="28"/>
    </row>
    <row r="27" spans="1:17" ht="36" customHeight="1" x14ac:dyDescent="0.25">
      <c r="A27" s="146"/>
      <c r="B27" s="96" t="s">
        <v>30</v>
      </c>
      <c r="C27" s="167"/>
      <c r="D27" s="36"/>
      <c r="E27" s="36"/>
      <c r="F27" s="36"/>
      <c r="G27" s="103"/>
      <c r="H27" s="103"/>
      <c r="I27" s="545"/>
      <c r="J27" s="28"/>
      <c r="K27" s="28"/>
      <c r="L27" s="28"/>
      <c r="M27" s="28"/>
      <c r="N27" s="28"/>
      <c r="O27" s="28"/>
      <c r="P27" s="28"/>
      <c r="Q27" s="27"/>
    </row>
    <row r="28" spans="1:17" ht="47.25" customHeight="1" x14ac:dyDescent="0.25">
      <c r="A28" s="372" t="s">
        <v>119</v>
      </c>
      <c r="B28" s="371" t="s">
        <v>118</v>
      </c>
      <c r="C28" s="193">
        <v>70</v>
      </c>
      <c r="D28" s="357">
        <v>0.85</v>
      </c>
      <c r="E28" s="357">
        <v>4.07</v>
      </c>
      <c r="F28" s="358">
        <v>2.8</v>
      </c>
      <c r="G28" s="220">
        <f t="shared" ref="G28:G34" si="2">(D28*4)+(E28*9)+(F28*4)</f>
        <v>51.230000000000004</v>
      </c>
      <c r="H28" s="363">
        <v>0</v>
      </c>
      <c r="I28" s="570">
        <v>16.420000000000002</v>
      </c>
      <c r="J28" s="28"/>
      <c r="K28" s="28"/>
      <c r="L28" s="28"/>
      <c r="M28" s="28"/>
      <c r="N28" s="28"/>
      <c r="O28" s="28"/>
      <c r="P28" s="28"/>
      <c r="Q28" s="27"/>
    </row>
    <row r="29" spans="1:17" ht="48.75" customHeight="1" thickBot="1" x14ac:dyDescent="0.3">
      <c r="A29" s="133">
        <v>139</v>
      </c>
      <c r="B29" s="261" t="s">
        <v>159</v>
      </c>
      <c r="C29" s="169">
        <v>200</v>
      </c>
      <c r="D29" s="68">
        <v>5.0999999999999996</v>
      </c>
      <c r="E29" s="68">
        <v>4.4000000000000004</v>
      </c>
      <c r="F29" s="68">
        <v>17.05</v>
      </c>
      <c r="G29" s="178">
        <f t="shared" si="2"/>
        <v>128.19999999999999</v>
      </c>
      <c r="H29" s="178">
        <v>0</v>
      </c>
      <c r="I29" s="208">
        <v>4.72</v>
      </c>
      <c r="J29" s="37"/>
      <c r="K29" s="37"/>
      <c r="L29" s="37"/>
      <c r="M29" s="37"/>
      <c r="N29" s="37"/>
      <c r="O29" s="37"/>
      <c r="P29" s="37"/>
      <c r="Q29" s="27"/>
    </row>
    <row r="30" spans="1:17" ht="41.25" customHeight="1" thickBot="1" x14ac:dyDescent="0.3">
      <c r="A30" s="131">
        <v>451</v>
      </c>
      <c r="B30" s="194" t="s">
        <v>173</v>
      </c>
      <c r="C30" s="167">
        <v>90</v>
      </c>
      <c r="D30" s="92">
        <v>14.14</v>
      </c>
      <c r="E30" s="92">
        <v>12.1</v>
      </c>
      <c r="F30" s="92">
        <v>7.92</v>
      </c>
      <c r="G30" s="67">
        <f t="shared" si="2"/>
        <v>197.14</v>
      </c>
      <c r="H30" s="67">
        <v>0</v>
      </c>
      <c r="I30" s="201">
        <v>50.78</v>
      </c>
      <c r="J30" s="37"/>
      <c r="K30" s="37"/>
      <c r="L30" s="37"/>
      <c r="M30" s="37"/>
      <c r="N30" s="37"/>
      <c r="O30" s="37"/>
      <c r="P30" s="37"/>
    </row>
    <row r="31" spans="1:17" ht="62.25" customHeight="1" thickBot="1" x14ac:dyDescent="0.3">
      <c r="A31" s="131">
        <v>516</v>
      </c>
      <c r="B31" s="196" t="s">
        <v>207</v>
      </c>
      <c r="C31" s="131" t="s">
        <v>184</v>
      </c>
      <c r="D31" s="66">
        <v>6.1</v>
      </c>
      <c r="E31" s="66">
        <v>9</v>
      </c>
      <c r="F31" s="66">
        <v>34.200000000000003</v>
      </c>
      <c r="G31" s="87">
        <f t="shared" si="2"/>
        <v>242.20000000000002</v>
      </c>
      <c r="H31" s="87">
        <v>0</v>
      </c>
      <c r="I31" s="202">
        <v>12.25</v>
      </c>
      <c r="J31" s="37"/>
      <c r="K31" s="37"/>
      <c r="L31" s="37"/>
      <c r="M31" s="37"/>
      <c r="N31" s="37"/>
      <c r="O31" s="37"/>
      <c r="P31" s="37"/>
    </row>
    <row r="32" spans="1:17" ht="41.25" customHeight="1" thickBot="1" x14ac:dyDescent="0.3">
      <c r="A32" s="180" t="s">
        <v>25</v>
      </c>
      <c r="B32" s="203" t="s">
        <v>154</v>
      </c>
      <c r="C32" s="181">
        <v>200</v>
      </c>
      <c r="D32" s="179">
        <v>0</v>
      </c>
      <c r="E32" s="179">
        <v>0</v>
      </c>
      <c r="F32" s="179">
        <v>19.399999999999999</v>
      </c>
      <c r="G32" s="177">
        <f t="shared" si="2"/>
        <v>77.599999999999994</v>
      </c>
      <c r="H32" s="291">
        <v>60</v>
      </c>
      <c r="I32" s="207">
        <v>8.32</v>
      </c>
      <c r="J32" s="37"/>
      <c r="K32" s="37"/>
      <c r="L32" s="37"/>
      <c r="M32" s="37"/>
      <c r="N32" s="37"/>
      <c r="O32" s="37"/>
      <c r="P32" s="37"/>
    </row>
    <row r="33" spans="1:16" ht="41.25" customHeight="1" thickBot="1" x14ac:dyDescent="0.3">
      <c r="A33" s="180" t="s">
        <v>15</v>
      </c>
      <c r="B33" s="204" t="s">
        <v>36</v>
      </c>
      <c r="C33" s="169">
        <v>37.5</v>
      </c>
      <c r="D33" s="88">
        <v>2.2999999999999998</v>
      </c>
      <c r="E33" s="88">
        <v>0.6</v>
      </c>
      <c r="F33" s="88">
        <v>15.3</v>
      </c>
      <c r="G33" s="178">
        <f t="shared" si="2"/>
        <v>75.8</v>
      </c>
      <c r="H33" s="69">
        <v>0</v>
      </c>
      <c r="I33" s="208">
        <v>2.35</v>
      </c>
      <c r="J33" s="43">
        <f>I33/C33*1000</f>
        <v>62.666666666666664</v>
      </c>
      <c r="K33" s="37"/>
      <c r="L33" s="37"/>
      <c r="M33" s="37"/>
      <c r="N33" s="37"/>
      <c r="O33" s="37"/>
      <c r="P33" s="37"/>
    </row>
    <row r="34" spans="1:16" ht="41.25" customHeight="1" thickBot="1" x14ac:dyDescent="0.3">
      <c r="A34" s="131" t="s">
        <v>15</v>
      </c>
      <c r="B34" s="205" t="s">
        <v>13</v>
      </c>
      <c r="C34" s="169">
        <v>18.5</v>
      </c>
      <c r="D34" s="88">
        <v>1.3</v>
      </c>
      <c r="E34" s="88">
        <v>0.3</v>
      </c>
      <c r="F34" s="88">
        <v>8.6999999999999993</v>
      </c>
      <c r="G34" s="69">
        <f t="shared" si="2"/>
        <v>42.699999999999996</v>
      </c>
      <c r="H34" s="69">
        <v>0</v>
      </c>
      <c r="I34" s="210">
        <v>1.1599999999999999</v>
      </c>
      <c r="J34" s="43">
        <f>I34/C34*1000</f>
        <v>62.702702702702702</v>
      </c>
      <c r="K34" s="28"/>
      <c r="L34" s="28"/>
      <c r="M34" s="28"/>
      <c r="N34" s="28"/>
      <c r="O34" s="28"/>
      <c r="P34" s="28"/>
    </row>
    <row r="35" spans="1:16" ht="34.5" customHeight="1" thickBot="1" x14ac:dyDescent="0.3">
      <c r="A35" s="387"/>
      <c r="B35" s="388" t="s">
        <v>8</v>
      </c>
      <c r="C35" s="389"/>
      <c r="D35" s="392">
        <f>SUM(D28:D34)</f>
        <v>29.79</v>
      </c>
      <c r="E35" s="392">
        <f>SUM(E28:E34)</f>
        <v>30.470000000000002</v>
      </c>
      <c r="F35" s="392">
        <f>SUM(F28:F34)</f>
        <v>105.37</v>
      </c>
      <c r="G35" s="392">
        <f>SUM(G28:G34)</f>
        <v>814.87</v>
      </c>
      <c r="H35" s="392">
        <f>SUM(H28:H34)</f>
        <v>60</v>
      </c>
      <c r="I35" s="393">
        <f>I34+I33+I32+I31+I30+I29+I28</f>
        <v>96</v>
      </c>
      <c r="J35" s="37"/>
      <c r="K35" s="37"/>
      <c r="L35" s="37"/>
      <c r="M35" s="37"/>
      <c r="N35" s="37"/>
      <c r="O35" s="37"/>
      <c r="P35" s="37"/>
    </row>
    <row r="36" spans="1:16" ht="15" hidden="1" customHeight="1" thickBot="1" x14ac:dyDescent="0.3">
      <c r="A36" s="133"/>
      <c r="B36" s="52" t="s">
        <v>10</v>
      </c>
      <c r="C36" s="169"/>
      <c r="D36" s="25">
        <f>D19+D35</f>
        <v>48.79</v>
      </c>
      <c r="E36" s="25">
        <f>E19+E35</f>
        <v>49.570000000000007</v>
      </c>
      <c r="F36" s="25">
        <f>F19+F35</f>
        <v>189.14000000000001</v>
      </c>
      <c r="G36" s="53">
        <f>G19+G35</f>
        <v>1397.85</v>
      </c>
      <c r="H36" s="116"/>
      <c r="I36" s="149"/>
      <c r="J36" s="28"/>
      <c r="K36" s="37"/>
      <c r="L36" s="37"/>
      <c r="M36" s="37"/>
      <c r="N36" s="37"/>
      <c r="O36" s="28"/>
      <c r="P36" s="28"/>
    </row>
    <row r="37" spans="1:16" ht="35.25" customHeight="1" x14ac:dyDescent="0.25">
      <c r="A37" s="146"/>
      <c r="B37" s="96" t="s">
        <v>31</v>
      </c>
      <c r="C37" s="146"/>
      <c r="D37" s="99"/>
      <c r="E37" s="99"/>
      <c r="F37" s="99"/>
      <c r="G37" s="104"/>
      <c r="H37" s="104"/>
      <c r="I37" s="228"/>
      <c r="J37" s="28"/>
      <c r="K37" s="37"/>
      <c r="L37" s="37"/>
      <c r="M37" s="37"/>
      <c r="N37" s="37"/>
      <c r="O37" s="28"/>
      <c r="P37" s="28"/>
    </row>
    <row r="38" spans="1:16" ht="48" customHeight="1" x14ac:dyDescent="0.25">
      <c r="A38" s="372" t="s">
        <v>119</v>
      </c>
      <c r="B38" s="371" t="s">
        <v>118</v>
      </c>
      <c r="C38" s="193">
        <v>100</v>
      </c>
      <c r="D38" s="357">
        <v>0.6</v>
      </c>
      <c r="E38" s="357">
        <v>3</v>
      </c>
      <c r="F38" s="358">
        <v>2.1</v>
      </c>
      <c r="G38" s="220">
        <f>(D38*4)+(E38*9)+(F38*4)</f>
        <v>37.799999999999997</v>
      </c>
      <c r="H38" s="363">
        <v>0</v>
      </c>
      <c r="I38" s="570">
        <v>23.44</v>
      </c>
      <c r="J38" s="28"/>
      <c r="K38" s="37"/>
      <c r="L38" s="37"/>
      <c r="M38" s="37"/>
      <c r="N38" s="37"/>
      <c r="O38" s="28"/>
      <c r="P38" s="28"/>
    </row>
    <row r="39" spans="1:16" ht="48.75" customHeight="1" thickBot="1" x14ac:dyDescent="0.3">
      <c r="A39" s="133">
        <v>139</v>
      </c>
      <c r="B39" s="261" t="s">
        <v>159</v>
      </c>
      <c r="C39" s="169">
        <v>250</v>
      </c>
      <c r="D39" s="68">
        <v>6.4</v>
      </c>
      <c r="E39" s="68">
        <v>5.5</v>
      </c>
      <c r="F39" s="68">
        <v>21.3</v>
      </c>
      <c r="G39" s="178">
        <f t="shared" ref="G39:G44" si="3">(D39*4)+(E39*9)+(F39*4)</f>
        <v>160.30000000000001</v>
      </c>
      <c r="H39" s="178">
        <v>0</v>
      </c>
      <c r="I39" s="208">
        <v>5.9</v>
      </c>
      <c r="J39" s="37"/>
      <c r="K39" s="37"/>
      <c r="L39" s="37"/>
      <c r="M39" s="37"/>
      <c r="N39" s="37"/>
      <c r="O39" s="37"/>
      <c r="P39" s="37"/>
    </row>
    <row r="40" spans="1:16" ht="42.75" customHeight="1" thickBot="1" x14ac:dyDescent="0.3">
      <c r="A40" s="131">
        <v>451</v>
      </c>
      <c r="B40" s="194" t="s">
        <v>176</v>
      </c>
      <c r="C40" s="167">
        <v>100</v>
      </c>
      <c r="D40" s="92">
        <v>11.2</v>
      </c>
      <c r="E40" s="92">
        <v>13.5</v>
      </c>
      <c r="F40" s="92">
        <v>20.8</v>
      </c>
      <c r="G40" s="67">
        <f t="shared" si="3"/>
        <v>249.5</v>
      </c>
      <c r="H40" s="67">
        <v>0</v>
      </c>
      <c r="I40" s="201">
        <v>56.48</v>
      </c>
      <c r="J40" s="37"/>
      <c r="K40" s="37"/>
      <c r="L40" s="37"/>
      <c r="M40" s="37"/>
      <c r="N40" s="37"/>
      <c r="O40" s="37"/>
      <c r="P40" s="37"/>
    </row>
    <row r="41" spans="1:16" ht="66.75" customHeight="1" thickBot="1" x14ac:dyDescent="0.3">
      <c r="A41" s="131">
        <v>516</v>
      </c>
      <c r="B41" s="196" t="s">
        <v>207</v>
      </c>
      <c r="C41" s="131" t="s">
        <v>208</v>
      </c>
      <c r="D41" s="66">
        <v>5.0999999999999996</v>
      </c>
      <c r="E41" s="66">
        <v>7.5</v>
      </c>
      <c r="F41" s="66">
        <v>28.5</v>
      </c>
      <c r="G41" s="87">
        <f t="shared" si="3"/>
        <v>201.9</v>
      </c>
      <c r="H41" s="87">
        <v>0</v>
      </c>
      <c r="I41" s="202">
        <v>18.34</v>
      </c>
      <c r="J41" s="37"/>
      <c r="K41" s="37"/>
      <c r="L41" s="37"/>
      <c r="M41" s="37"/>
      <c r="N41" s="37"/>
      <c r="O41" s="37"/>
      <c r="P41" s="37"/>
    </row>
    <row r="42" spans="1:16" ht="48.75" customHeight="1" thickBot="1" x14ac:dyDescent="0.3">
      <c r="A42" s="180" t="s">
        <v>25</v>
      </c>
      <c r="B42" s="203" t="s">
        <v>154</v>
      </c>
      <c r="C42" s="181">
        <v>200</v>
      </c>
      <c r="D42" s="179">
        <v>0</v>
      </c>
      <c r="E42" s="179">
        <v>0</v>
      </c>
      <c r="F42" s="179">
        <v>19.399999999999999</v>
      </c>
      <c r="G42" s="177">
        <f t="shared" si="3"/>
        <v>77.599999999999994</v>
      </c>
      <c r="H42" s="291">
        <v>70</v>
      </c>
      <c r="I42" s="207">
        <v>8.32</v>
      </c>
      <c r="J42" s="37"/>
      <c r="K42" s="37"/>
      <c r="L42" s="37"/>
      <c r="M42" s="37"/>
      <c r="N42" s="37"/>
      <c r="O42" s="37"/>
      <c r="P42" s="37"/>
    </row>
    <row r="43" spans="1:16" ht="52.5" customHeight="1" thickBot="1" x14ac:dyDescent="0.3">
      <c r="A43" s="133" t="s">
        <v>15</v>
      </c>
      <c r="B43" s="206" t="s">
        <v>36</v>
      </c>
      <c r="C43" s="169">
        <v>21.7</v>
      </c>
      <c r="D43" s="88">
        <v>1.4</v>
      </c>
      <c r="E43" s="88">
        <v>0.15</v>
      </c>
      <c r="F43" s="88">
        <v>9.9</v>
      </c>
      <c r="G43" s="178">
        <f t="shared" si="3"/>
        <v>46.55</v>
      </c>
      <c r="H43" s="69">
        <v>0</v>
      </c>
      <c r="I43" s="208">
        <v>1.35</v>
      </c>
      <c r="J43" s="43">
        <f>I43/C43*1000</f>
        <v>62.211981566820285</v>
      </c>
      <c r="K43" s="37"/>
      <c r="L43" s="37"/>
      <c r="M43" s="37"/>
      <c r="N43" s="37"/>
      <c r="O43" s="37"/>
      <c r="P43" s="37"/>
    </row>
    <row r="44" spans="1:16" ht="37.5" customHeight="1" thickBot="1" x14ac:dyDescent="0.3">
      <c r="A44" s="131" t="s">
        <v>15</v>
      </c>
      <c r="B44" s="205" t="s">
        <v>13</v>
      </c>
      <c r="C44" s="169">
        <v>18.5</v>
      </c>
      <c r="D44" s="88">
        <v>1.4</v>
      </c>
      <c r="E44" s="88">
        <v>0.15</v>
      </c>
      <c r="F44" s="88">
        <v>9.9</v>
      </c>
      <c r="G44" s="69">
        <f t="shared" si="3"/>
        <v>46.55</v>
      </c>
      <c r="H44" s="69">
        <v>0</v>
      </c>
      <c r="I44" s="210">
        <v>1.17</v>
      </c>
      <c r="J44" s="43">
        <f>I44/C44*1000</f>
        <v>63.243243243243235</v>
      </c>
      <c r="K44" s="37"/>
      <c r="L44" s="37"/>
      <c r="M44" s="37"/>
      <c r="N44" s="28"/>
      <c r="O44" s="37"/>
      <c r="P44" s="28"/>
    </row>
    <row r="45" spans="1:16" ht="42" customHeight="1" thickBot="1" x14ac:dyDescent="0.3">
      <c r="A45" s="387"/>
      <c r="B45" s="388" t="s">
        <v>8</v>
      </c>
      <c r="C45" s="389"/>
      <c r="D45" s="390">
        <f>SUM(D39:D44)</f>
        <v>25.5</v>
      </c>
      <c r="E45" s="390">
        <f>SUM(E39:E44)</f>
        <v>26.799999999999997</v>
      </c>
      <c r="F45" s="390">
        <f>SUM(F39:F44)</f>
        <v>109.80000000000001</v>
      </c>
      <c r="G45" s="390">
        <f>SUM(G39:G44)</f>
        <v>782.4</v>
      </c>
      <c r="H45" s="390">
        <f>SUM(H39:H44)</f>
        <v>70</v>
      </c>
      <c r="I45" s="391">
        <f>I44+I43+I42+I41+I40+I38+I39</f>
        <v>115</v>
      </c>
      <c r="J45" s="37"/>
      <c r="K45" s="37"/>
      <c r="L45" s="37"/>
      <c r="M45" s="37"/>
      <c r="N45" s="37"/>
      <c r="O45" s="37"/>
      <c r="P45" s="37"/>
    </row>
    <row r="46" spans="1:16" ht="3.75" customHeight="1" thickBot="1" x14ac:dyDescent="0.3">
      <c r="A46" s="133"/>
      <c r="B46" s="52"/>
      <c r="C46" s="169"/>
      <c r="D46" s="232"/>
      <c r="E46" s="232"/>
      <c r="F46" s="232"/>
      <c r="G46" s="232"/>
      <c r="H46" s="232"/>
      <c r="I46" s="150"/>
      <c r="J46" s="28"/>
      <c r="K46" s="28"/>
      <c r="L46" s="28"/>
      <c r="M46" s="28"/>
      <c r="N46" s="28"/>
      <c r="O46" s="28"/>
      <c r="P46" s="28"/>
    </row>
    <row r="47" spans="1:16" ht="50.1" customHeight="1" thickBot="1" x14ac:dyDescent="0.3">
      <c r="A47" s="133"/>
      <c r="B47" s="95" t="s">
        <v>127</v>
      </c>
      <c r="C47" s="169"/>
      <c r="D47" s="25"/>
      <c r="E47" s="25"/>
      <c r="F47" s="25"/>
      <c r="G47" s="53"/>
      <c r="H47" s="54"/>
      <c r="I47" s="150"/>
    </row>
    <row r="48" spans="1:16" ht="36" customHeight="1" thickBot="1" x14ac:dyDescent="0.35">
      <c r="A48" s="125">
        <v>1</v>
      </c>
      <c r="B48" s="194" t="s">
        <v>120</v>
      </c>
      <c r="C48" s="195" t="s">
        <v>175</v>
      </c>
      <c r="D48" s="13">
        <v>4.8</v>
      </c>
      <c r="E48" s="13">
        <v>2.9</v>
      </c>
      <c r="F48" s="13">
        <v>24.5</v>
      </c>
      <c r="G48" s="67">
        <f>(D48*4)+(E48*9)+(F48*4)</f>
        <v>143.30000000000001</v>
      </c>
      <c r="H48" s="46">
        <v>0</v>
      </c>
      <c r="I48" s="367">
        <v>13.02</v>
      </c>
      <c r="J48" s="30"/>
      <c r="K48" s="29"/>
      <c r="L48" s="31"/>
      <c r="M48" s="31"/>
      <c r="N48" s="31"/>
      <c r="O48" s="31"/>
      <c r="P48" s="31"/>
    </row>
    <row r="49" spans="1:16" ht="63.75" customHeight="1" thickBot="1" x14ac:dyDescent="0.35">
      <c r="A49" s="131">
        <v>302</v>
      </c>
      <c r="B49" s="194" t="s">
        <v>146</v>
      </c>
      <c r="C49" s="167" t="s">
        <v>84</v>
      </c>
      <c r="D49" s="92">
        <v>5.7</v>
      </c>
      <c r="E49" s="92">
        <v>10.4</v>
      </c>
      <c r="F49" s="92">
        <v>27</v>
      </c>
      <c r="G49" s="67">
        <f>(D49*4)+(E49*9)+(F49*4)</f>
        <v>224.4</v>
      </c>
      <c r="H49" s="67">
        <v>0</v>
      </c>
      <c r="I49" s="367">
        <v>17.739999999999998</v>
      </c>
      <c r="J49" s="29"/>
      <c r="K49" s="29"/>
      <c r="L49" s="31"/>
      <c r="M49" s="31"/>
      <c r="N49" s="31"/>
      <c r="O49" s="31"/>
      <c r="P49" s="31"/>
    </row>
    <row r="50" spans="1:16" ht="45.75" customHeight="1" thickBot="1" x14ac:dyDescent="0.35">
      <c r="A50" s="131">
        <v>692</v>
      </c>
      <c r="B50" s="194" t="s">
        <v>11</v>
      </c>
      <c r="C50" s="167" t="s">
        <v>105</v>
      </c>
      <c r="D50" s="92">
        <v>3.8</v>
      </c>
      <c r="E50" s="92">
        <v>3.2</v>
      </c>
      <c r="F50" s="92">
        <v>20.170000000000002</v>
      </c>
      <c r="G50" s="67">
        <f>(D50*4)+(E50*9)+(F50*4)</f>
        <v>124.68</v>
      </c>
      <c r="H50" s="67">
        <v>0</v>
      </c>
      <c r="I50" s="200">
        <v>9.33</v>
      </c>
      <c r="J50" s="29"/>
      <c r="K50" s="29"/>
      <c r="L50" s="31"/>
      <c r="M50" s="31"/>
      <c r="N50" s="31"/>
      <c r="O50" s="31"/>
      <c r="P50" s="31"/>
    </row>
    <row r="51" spans="1:16" ht="42.75" customHeight="1" thickBot="1" x14ac:dyDescent="0.35">
      <c r="A51" s="167" t="s">
        <v>15</v>
      </c>
      <c r="B51" s="194" t="s">
        <v>36</v>
      </c>
      <c r="C51" s="167">
        <v>30.5</v>
      </c>
      <c r="D51" s="92">
        <v>2.2999999999999998</v>
      </c>
      <c r="E51" s="92">
        <v>0.3</v>
      </c>
      <c r="F51" s="92">
        <v>9.9</v>
      </c>
      <c r="G51" s="84">
        <f>(D51*4)+(E51*9)+(F51*4)</f>
        <v>51.5</v>
      </c>
      <c r="H51" s="84">
        <v>0</v>
      </c>
      <c r="I51" s="367">
        <v>1.91</v>
      </c>
      <c r="J51" s="43">
        <f>I51/C51*1000</f>
        <v>62.622950819672134</v>
      </c>
      <c r="K51" s="29"/>
      <c r="L51" s="31"/>
      <c r="M51" s="31"/>
      <c r="N51" s="31"/>
      <c r="O51" s="31"/>
      <c r="P51" s="31"/>
    </row>
    <row r="52" spans="1:16" ht="37.5" customHeight="1" thickTop="1" thickBot="1" x14ac:dyDescent="0.35">
      <c r="A52" s="384"/>
      <c r="B52" s="379" t="s">
        <v>8</v>
      </c>
      <c r="C52" s="380"/>
      <c r="D52" s="381">
        <f>SUM(D48:D51)</f>
        <v>16.600000000000001</v>
      </c>
      <c r="E52" s="381">
        <f>SUM(E48:E51)</f>
        <v>16.8</v>
      </c>
      <c r="F52" s="381">
        <f>SUM(F48:F51)</f>
        <v>81.570000000000007</v>
      </c>
      <c r="G52" s="381">
        <f>SUM(G48:G51)</f>
        <v>543.88000000000011</v>
      </c>
      <c r="H52" s="382">
        <f>SUM(H48:H51)</f>
        <v>0</v>
      </c>
      <c r="I52" s="383">
        <f>I48+I49+I50+I51</f>
        <v>41.999999999999993</v>
      </c>
      <c r="J52" s="29"/>
      <c r="K52" s="29"/>
      <c r="L52" s="31"/>
      <c r="M52" s="31"/>
      <c r="N52" s="31"/>
      <c r="O52" s="31"/>
      <c r="P52" s="31"/>
    </row>
    <row r="53" spans="1:16" ht="47.25" customHeight="1" thickTop="1" thickBot="1" x14ac:dyDescent="0.35">
      <c r="A53" s="146"/>
      <c r="B53" s="95" t="s">
        <v>152</v>
      </c>
      <c r="C53" s="141"/>
      <c r="D53" s="5"/>
      <c r="E53" s="5"/>
      <c r="F53" s="5"/>
      <c r="G53" s="115"/>
      <c r="H53" s="115"/>
      <c r="I53" s="149"/>
      <c r="J53" s="29"/>
      <c r="K53" s="29"/>
      <c r="L53" s="31"/>
      <c r="M53" s="31"/>
      <c r="N53" s="31"/>
      <c r="O53" s="31"/>
      <c r="P53" s="31"/>
    </row>
    <row r="54" spans="1:16" ht="35.1" customHeight="1" thickBot="1" x14ac:dyDescent="0.35">
      <c r="A54" s="131">
        <v>451</v>
      </c>
      <c r="B54" s="194" t="s">
        <v>173</v>
      </c>
      <c r="C54" s="167">
        <v>90</v>
      </c>
      <c r="D54" s="92">
        <v>11.2</v>
      </c>
      <c r="E54" s="92">
        <v>13.5</v>
      </c>
      <c r="F54" s="92">
        <v>20.82</v>
      </c>
      <c r="G54" s="67">
        <f>(D54*4)+(E54*9)+(F54*4)</f>
        <v>249.58</v>
      </c>
      <c r="H54" s="67">
        <v>0</v>
      </c>
      <c r="I54" s="202">
        <v>50.78</v>
      </c>
      <c r="J54" s="29"/>
      <c r="K54" s="29"/>
      <c r="L54" s="31"/>
      <c r="M54" s="31"/>
      <c r="N54" s="31"/>
      <c r="O54" s="31"/>
      <c r="P54" s="31"/>
    </row>
    <row r="55" spans="1:16" ht="62.25" customHeight="1" thickBot="1" x14ac:dyDescent="0.35">
      <c r="A55" s="131">
        <v>516</v>
      </c>
      <c r="B55" s="196" t="s">
        <v>207</v>
      </c>
      <c r="C55" s="131" t="s">
        <v>208</v>
      </c>
      <c r="D55" s="66">
        <v>5.0999999999999996</v>
      </c>
      <c r="E55" s="66">
        <v>7.5</v>
      </c>
      <c r="F55" s="66">
        <v>28.5</v>
      </c>
      <c r="G55" s="87">
        <f>(D55*4)+(E55*9)+(F55*4)</f>
        <v>201.9</v>
      </c>
      <c r="H55" s="87">
        <v>0</v>
      </c>
      <c r="I55" s="202">
        <v>18.34</v>
      </c>
      <c r="J55" s="29"/>
      <c r="K55" s="29"/>
      <c r="L55" s="31"/>
      <c r="M55" s="31"/>
      <c r="N55" s="31"/>
      <c r="O55" s="31"/>
      <c r="P55" s="31"/>
    </row>
    <row r="56" spans="1:16" ht="35.1" customHeight="1" thickBot="1" x14ac:dyDescent="0.35">
      <c r="A56" s="180" t="s">
        <v>25</v>
      </c>
      <c r="B56" s="203" t="s">
        <v>154</v>
      </c>
      <c r="C56" s="181">
        <v>200</v>
      </c>
      <c r="D56" s="179">
        <v>0</v>
      </c>
      <c r="E56" s="179">
        <v>0</v>
      </c>
      <c r="F56" s="179">
        <v>19.399999999999999</v>
      </c>
      <c r="G56" s="591">
        <f>(D56*4)+(E56*9)+(F56*4)</f>
        <v>77.599999999999994</v>
      </c>
      <c r="H56" s="291">
        <v>70</v>
      </c>
      <c r="I56" s="207">
        <v>8.32</v>
      </c>
      <c r="J56" s="29"/>
      <c r="K56" s="29"/>
      <c r="L56" s="31"/>
      <c r="M56" s="31"/>
      <c r="N56" s="31"/>
      <c r="O56" s="31"/>
      <c r="P56" s="31"/>
    </row>
    <row r="57" spans="1:16" ht="35.1" customHeight="1" thickBot="1" x14ac:dyDescent="0.35">
      <c r="A57" s="133" t="s">
        <v>15</v>
      </c>
      <c r="B57" s="206" t="s">
        <v>36</v>
      </c>
      <c r="C57" s="169">
        <v>9</v>
      </c>
      <c r="D57" s="88">
        <v>1.4</v>
      </c>
      <c r="E57" s="88">
        <v>0.15</v>
      </c>
      <c r="F57" s="88">
        <v>9.9</v>
      </c>
      <c r="G57" s="69">
        <f>(D57*4)+(E57*9)+(F57*4)</f>
        <v>46.55</v>
      </c>
      <c r="H57" s="69">
        <v>0</v>
      </c>
      <c r="I57" s="208">
        <v>0.56000000000000005</v>
      </c>
      <c r="J57" s="43">
        <f>I57/C57*1000</f>
        <v>62.222222222222229</v>
      </c>
      <c r="K57" s="29"/>
      <c r="L57" s="31"/>
      <c r="M57" s="31"/>
      <c r="N57" s="31"/>
      <c r="O57" s="31"/>
      <c r="P57" s="31"/>
    </row>
    <row r="58" spans="1:16" ht="6.75" customHeight="1" thickBot="1" x14ac:dyDescent="0.35">
      <c r="A58" s="133"/>
      <c r="B58" s="206"/>
      <c r="C58" s="169"/>
      <c r="D58" s="88"/>
      <c r="E58" s="88"/>
      <c r="F58" s="88"/>
      <c r="G58" s="178"/>
      <c r="H58" s="69"/>
      <c r="I58" s="209"/>
      <c r="J58" s="43" t="e">
        <f>I58/C58*1000</f>
        <v>#DIV/0!</v>
      </c>
      <c r="K58" s="29"/>
      <c r="L58" s="31"/>
      <c r="M58" s="31"/>
      <c r="N58" s="31"/>
      <c r="O58" s="31"/>
      <c r="P58" s="31"/>
    </row>
    <row r="59" spans="1:16" ht="9.75" customHeight="1" thickBot="1" x14ac:dyDescent="0.35">
      <c r="A59" s="167"/>
      <c r="B59" s="386"/>
      <c r="C59" s="224"/>
      <c r="D59" s="36"/>
      <c r="E59" s="36"/>
      <c r="F59" s="36"/>
      <c r="G59" s="26"/>
      <c r="H59" s="26"/>
      <c r="I59" s="175"/>
      <c r="J59" s="29"/>
      <c r="K59" s="29"/>
      <c r="L59" s="31"/>
      <c r="M59" s="31"/>
      <c r="N59" s="31"/>
      <c r="O59" s="31"/>
      <c r="P59" s="31"/>
    </row>
    <row r="60" spans="1:16" ht="35.1" customHeight="1" thickTop="1" thickBot="1" x14ac:dyDescent="0.3">
      <c r="A60" s="384"/>
      <c r="B60" s="379" t="s">
        <v>8</v>
      </c>
      <c r="C60" s="380"/>
      <c r="D60" s="382">
        <f>SUM(D55:D59)</f>
        <v>6.5</v>
      </c>
      <c r="E60" s="382">
        <f>SUM(E55:E59)</f>
        <v>7.65</v>
      </c>
      <c r="F60" s="382">
        <f>SUM(F55:F59)</f>
        <v>57.8</v>
      </c>
      <c r="G60" s="382">
        <f>SUM(G55:G59)</f>
        <v>326.05</v>
      </c>
      <c r="H60" s="382">
        <f>SUM(H55:H59)</f>
        <v>70</v>
      </c>
      <c r="I60" s="383">
        <f>SUM(I54:I59)</f>
        <v>78</v>
      </c>
    </row>
    <row r="61" spans="1:16" ht="24.95" customHeight="1" thickTop="1" x14ac:dyDescent="0.3">
      <c r="B61" s="32" t="s">
        <v>39</v>
      </c>
      <c r="C61" s="32"/>
      <c r="D61" s="32"/>
      <c r="E61" s="86"/>
      <c r="F61" s="85"/>
      <c r="G61" s="85"/>
      <c r="H61" s="85"/>
    </row>
    <row r="62" spans="1:16" ht="20.25" x14ac:dyDescent="0.3">
      <c r="B62" s="673"/>
      <c r="C62" s="673"/>
      <c r="D62" s="673"/>
      <c r="E62" s="86"/>
      <c r="F62" s="85"/>
      <c r="G62" s="85"/>
      <c r="H62" s="85"/>
    </row>
    <row r="63" spans="1:16" ht="20.25" x14ac:dyDescent="0.3">
      <c r="B63" s="673" t="s">
        <v>37</v>
      </c>
      <c r="C63" s="673"/>
      <c r="D63" s="673"/>
      <c r="E63" s="85"/>
      <c r="F63" s="85"/>
      <c r="G63" s="85"/>
      <c r="H63" s="85"/>
    </row>
    <row r="64" spans="1:16" ht="20.25" x14ac:dyDescent="0.3">
      <c r="B64" s="85"/>
      <c r="C64" s="85"/>
      <c r="D64" s="85"/>
      <c r="E64" s="85"/>
      <c r="F64" s="85"/>
      <c r="G64" s="85"/>
      <c r="H64" s="85"/>
    </row>
    <row r="65" spans="2:4" ht="20.25" x14ac:dyDescent="0.3">
      <c r="B65" s="32" t="s">
        <v>38</v>
      </c>
      <c r="C65" s="32"/>
      <c r="D65" s="32"/>
    </row>
  </sheetData>
  <mergeCells count="11">
    <mergeCell ref="H10:H11"/>
    <mergeCell ref="I10:I11"/>
    <mergeCell ref="B62:D62"/>
    <mergeCell ref="B63:D63"/>
    <mergeCell ref="B4:F4"/>
    <mergeCell ref="F5:I5"/>
    <mergeCell ref="D8:I8"/>
    <mergeCell ref="D9:E9"/>
    <mergeCell ref="C10:C12"/>
    <mergeCell ref="D10:F11"/>
    <mergeCell ref="G10:G11"/>
  </mergeCells>
  <printOptions horizontalCentered="1"/>
  <pageMargins left="0.19685039370078741" right="0.39370078740157483" top="0.19685039370078741" bottom="0.98425196850393704" header="0.70866141732283472" footer="0.51181102362204722"/>
  <pageSetup paperSize="9" scale="33" orientation="portrait" r:id="rId1"/>
  <headerFooter alignWithMargins="0"/>
  <colBreaks count="2" manualBreakCount="2">
    <brk id="12" max="59" man="1"/>
    <brk id="13" max="59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7030A0"/>
  </sheetPr>
  <dimension ref="A1:Q68"/>
  <sheetViews>
    <sheetView topLeftCell="A4" zoomScale="60" zoomScaleNormal="60" zoomScaleSheetLayoutView="75" workbookViewId="0">
      <selection activeCell="C23" sqref="C23"/>
    </sheetView>
  </sheetViews>
  <sheetFormatPr defaultRowHeight="18" x14ac:dyDescent="0.25"/>
  <cols>
    <col min="1" max="1" width="9.1640625" style="1" customWidth="1"/>
    <col min="2" max="2" width="55.75" style="1" customWidth="1"/>
    <col min="3" max="3" width="17.25" style="1" customWidth="1"/>
    <col min="4" max="4" width="8" style="1" customWidth="1"/>
    <col min="5" max="5" width="8.6640625" style="1"/>
    <col min="6" max="6" width="7.6640625" style="1" customWidth="1"/>
    <col min="7" max="7" width="8.5" style="1" customWidth="1"/>
    <col min="8" max="8" width="7" style="1" customWidth="1"/>
    <col min="9" max="9" width="13.33203125" style="1" customWidth="1"/>
    <col min="10" max="10" width="6.332031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714"/>
      <c r="J4" s="714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25.5" x14ac:dyDescent="0.35">
      <c r="B6" s="690"/>
      <c r="C6" s="690"/>
      <c r="D6" s="690"/>
      <c r="E6" s="690"/>
      <c r="F6" s="690"/>
    </row>
    <row r="7" spans="1:16" ht="24.95" customHeight="1" x14ac:dyDescent="0.4">
      <c r="F7" s="675" t="s">
        <v>301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39.950000000000003" customHeight="1" thickBot="1" x14ac:dyDescent="0.35">
      <c r="A9" s="35"/>
      <c r="B9" s="35"/>
      <c r="C9" s="35"/>
      <c r="D9" s="677">
        <v>8</v>
      </c>
      <c r="E9" s="677"/>
    </row>
    <row r="10" spans="1:16" ht="37.5" customHeight="1" x14ac:dyDescent="0.25">
      <c r="A10" s="278" t="s">
        <v>0</v>
      </c>
      <c r="B10" s="14" t="s">
        <v>2</v>
      </c>
      <c r="C10" s="728" t="s">
        <v>18</v>
      </c>
      <c r="D10" s="731" t="s">
        <v>19</v>
      </c>
      <c r="E10" s="732"/>
      <c r="F10" s="733"/>
      <c r="G10" s="731" t="s">
        <v>21</v>
      </c>
      <c r="H10" s="728" t="s">
        <v>102</v>
      </c>
      <c r="I10" s="728" t="s">
        <v>23</v>
      </c>
      <c r="J10" s="44"/>
      <c r="K10" s="44"/>
      <c r="L10" s="44"/>
      <c r="M10" s="38"/>
      <c r="N10" s="44"/>
      <c r="O10" s="44"/>
      <c r="P10" s="44"/>
    </row>
    <row r="11" spans="1:16" ht="38.25" customHeight="1" thickBot="1" x14ac:dyDescent="0.3">
      <c r="A11" s="279" t="s">
        <v>1</v>
      </c>
      <c r="B11" s="16" t="s">
        <v>3</v>
      </c>
      <c r="C11" s="729"/>
      <c r="D11" s="734"/>
      <c r="E11" s="735"/>
      <c r="F11" s="736"/>
      <c r="G11" s="737"/>
      <c r="H11" s="738"/>
      <c r="I11" s="738"/>
      <c r="J11" s="44"/>
      <c r="K11" s="44"/>
      <c r="L11" s="44"/>
      <c r="M11" s="44"/>
      <c r="N11" s="44"/>
      <c r="O11" s="44"/>
      <c r="P11" s="44"/>
    </row>
    <row r="12" spans="1:16" ht="21" thickBot="1" x14ac:dyDescent="0.3">
      <c r="A12" s="280"/>
      <c r="B12" s="19"/>
      <c r="C12" s="730"/>
      <c r="D12" s="17" t="s">
        <v>4</v>
      </c>
      <c r="E12" s="17" t="s">
        <v>5</v>
      </c>
      <c r="F12" s="17" t="s">
        <v>6</v>
      </c>
      <c r="G12" s="48"/>
      <c r="H12" s="48"/>
      <c r="I12" s="20"/>
      <c r="J12" s="28"/>
      <c r="K12" s="28"/>
      <c r="L12" s="28"/>
      <c r="M12" s="28"/>
      <c r="N12" s="28"/>
      <c r="O12" s="28"/>
      <c r="P12" s="28"/>
    </row>
    <row r="13" spans="1:16" ht="21.75" customHeight="1" thickBot="1" x14ac:dyDescent="0.3">
      <c r="A13" s="278"/>
      <c r="B13" s="49" t="s">
        <v>106</v>
      </c>
      <c r="C13" s="13"/>
      <c r="D13" s="13"/>
      <c r="E13" s="13"/>
      <c r="F13" s="13"/>
      <c r="G13" s="46"/>
      <c r="H13" s="46"/>
      <c r="I13" s="20"/>
      <c r="J13" s="28"/>
      <c r="K13" s="60"/>
      <c r="L13" s="28"/>
      <c r="M13" s="28"/>
      <c r="N13" s="28"/>
      <c r="O13" s="28"/>
      <c r="P13" s="28"/>
    </row>
    <row r="14" spans="1:16" ht="18" customHeight="1" thickBot="1" x14ac:dyDescent="0.3">
      <c r="A14" s="191"/>
      <c r="B14" s="244"/>
      <c r="C14" s="245"/>
      <c r="D14" s="105"/>
      <c r="E14" s="105"/>
      <c r="F14" s="105"/>
      <c r="G14" s="54"/>
      <c r="H14" s="10"/>
      <c r="I14" s="148"/>
      <c r="J14" s="28"/>
      <c r="K14" s="60"/>
      <c r="L14" s="28"/>
      <c r="M14" s="28"/>
      <c r="N14" s="28"/>
      <c r="O14" s="28"/>
      <c r="P14" s="28"/>
    </row>
    <row r="15" spans="1:16" ht="45.75" customHeight="1" thickBot="1" x14ac:dyDescent="0.3">
      <c r="A15" s="131">
        <v>336</v>
      </c>
      <c r="B15" s="194" t="s">
        <v>122</v>
      </c>
      <c r="C15" s="195" t="s">
        <v>185</v>
      </c>
      <c r="D15" s="36">
        <v>16.8</v>
      </c>
      <c r="E15" s="36">
        <v>14.7</v>
      </c>
      <c r="F15" s="36">
        <v>27</v>
      </c>
      <c r="G15" s="26">
        <f>(D15*4)+(E15*9)+(F15*4)</f>
        <v>307.5</v>
      </c>
      <c r="H15" s="54">
        <v>0</v>
      </c>
      <c r="I15" s="148">
        <v>64.2</v>
      </c>
      <c r="J15" s="37"/>
      <c r="K15" s="60"/>
      <c r="L15" s="43"/>
      <c r="M15" s="37"/>
      <c r="N15" s="37"/>
      <c r="O15" s="37"/>
      <c r="P15" s="37"/>
    </row>
    <row r="16" spans="1:16" ht="39.75" customHeight="1" thickBot="1" x14ac:dyDescent="0.3">
      <c r="A16" s="131" t="s">
        <v>137</v>
      </c>
      <c r="B16" s="196" t="s">
        <v>12</v>
      </c>
      <c r="C16" s="197">
        <v>200</v>
      </c>
      <c r="D16" s="24">
        <v>1.4</v>
      </c>
      <c r="E16" s="24">
        <v>1.6</v>
      </c>
      <c r="F16" s="24">
        <v>16.399999999999999</v>
      </c>
      <c r="G16" s="26">
        <f>(D16*4)+(E16*9)+(F16*4)</f>
        <v>85.6</v>
      </c>
      <c r="H16" s="26">
        <v>0</v>
      </c>
      <c r="I16" s="148">
        <v>1.93</v>
      </c>
      <c r="J16" s="43">
        <f>I16/C16*1000</f>
        <v>9.6499999999999986</v>
      </c>
      <c r="K16" s="37"/>
      <c r="L16" s="37"/>
      <c r="M16" s="37"/>
      <c r="N16" s="37"/>
      <c r="O16" s="37"/>
      <c r="P16" s="37"/>
    </row>
    <row r="17" spans="1:17" ht="42" customHeight="1" thickBot="1" x14ac:dyDescent="0.3">
      <c r="A17" s="167" t="s">
        <v>125</v>
      </c>
      <c r="B17" s="231" t="s">
        <v>36</v>
      </c>
      <c r="C17" s="462" t="s">
        <v>262</v>
      </c>
      <c r="D17" s="99">
        <v>2.16</v>
      </c>
      <c r="E17" s="99">
        <v>0.3</v>
      </c>
      <c r="F17" s="99">
        <v>13.4</v>
      </c>
      <c r="G17" s="54">
        <f>(D17*4)+(E17*9)+(F17*4)</f>
        <v>64.94</v>
      </c>
      <c r="H17" s="26">
        <v>0</v>
      </c>
      <c r="I17" s="175">
        <v>0.87</v>
      </c>
      <c r="J17" s="43">
        <f>I17/C17*1000</f>
        <v>62.589928057553948</v>
      </c>
      <c r="K17" s="37"/>
      <c r="L17" s="37"/>
      <c r="M17" s="37"/>
      <c r="N17" s="37"/>
      <c r="O17" s="37"/>
      <c r="P17" s="37"/>
    </row>
    <row r="18" spans="1:17" ht="39.75" hidden="1" customHeight="1" thickBot="1" x14ac:dyDescent="0.3">
      <c r="A18" s="167"/>
      <c r="B18" s="231"/>
      <c r="C18" s="215"/>
      <c r="D18" s="100"/>
      <c r="E18" s="100"/>
      <c r="F18" s="100"/>
      <c r="G18" s="63"/>
      <c r="H18" s="63"/>
      <c r="I18" s="228"/>
      <c r="J18" s="43"/>
      <c r="K18" s="28"/>
      <c r="L18" s="28"/>
      <c r="M18" s="28"/>
      <c r="N18" s="28"/>
      <c r="O18" s="28"/>
      <c r="P18" s="28"/>
    </row>
    <row r="19" spans="1:17" ht="32.25" customHeight="1" thickTop="1" thickBot="1" x14ac:dyDescent="0.3">
      <c r="A19" s="419"/>
      <c r="B19" s="418" t="s">
        <v>8</v>
      </c>
      <c r="C19" s="419"/>
      <c r="D19" s="419">
        <f>SUM(D15:D18)</f>
        <v>20.36</v>
      </c>
      <c r="E19" s="419">
        <f>SUM(E15:E18)</f>
        <v>16.600000000000001</v>
      </c>
      <c r="F19" s="419">
        <f>SUM(F15:F18)</f>
        <v>56.8</v>
      </c>
      <c r="G19" s="420">
        <f>SUM(G15:G18)</f>
        <v>458.04</v>
      </c>
      <c r="H19" s="420">
        <f>SUM(H15:H18)</f>
        <v>0</v>
      </c>
      <c r="I19" s="436">
        <f>SUM(I14:I18)</f>
        <v>67.000000000000014</v>
      </c>
      <c r="J19" s="28"/>
      <c r="K19" s="28"/>
      <c r="L19" s="28"/>
      <c r="M19" s="28"/>
      <c r="N19" s="28"/>
      <c r="O19" s="28"/>
      <c r="P19" s="28"/>
    </row>
    <row r="20" spans="1:17" ht="27" customHeight="1" thickTop="1" thickBot="1" x14ac:dyDescent="0.3">
      <c r="A20" s="93"/>
      <c r="B20" s="441" t="s">
        <v>108</v>
      </c>
      <c r="C20" s="25"/>
      <c r="D20" s="25"/>
      <c r="E20" s="25"/>
      <c r="F20" s="25"/>
      <c r="G20" s="53"/>
      <c r="H20" s="313"/>
      <c r="I20" s="316"/>
      <c r="J20" s="28"/>
      <c r="K20" s="28"/>
      <c r="L20" s="28"/>
      <c r="M20" s="28"/>
      <c r="N20" s="28"/>
      <c r="O20" s="28"/>
      <c r="P20" s="28"/>
    </row>
    <row r="21" spans="1:17" ht="17.25" customHeight="1" thickBot="1" x14ac:dyDescent="0.3">
      <c r="A21" s="191"/>
      <c r="B21" s="244"/>
      <c r="C21" s="245"/>
      <c r="D21" s="105"/>
      <c r="E21" s="105"/>
      <c r="F21" s="105"/>
      <c r="G21" s="54"/>
      <c r="H21" s="10"/>
      <c r="I21" s="148"/>
      <c r="J21" s="28"/>
      <c r="K21" s="28"/>
      <c r="L21" s="28"/>
      <c r="M21" s="28"/>
      <c r="N21" s="28"/>
      <c r="O21" s="28"/>
      <c r="P21" s="28"/>
    </row>
    <row r="22" spans="1:17" ht="32.25" customHeight="1" thickBot="1" x14ac:dyDescent="0.3">
      <c r="A22" s="131">
        <v>336</v>
      </c>
      <c r="B22" s="194" t="s">
        <v>122</v>
      </c>
      <c r="C22" s="197" t="s">
        <v>193</v>
      </c>
      <c r="D22" s="36">
        <v>16.8</v>
      </c>
      <c r="E22" s="36">
        <v>14.7</v>
      </c>
      <c r="F22" s="36">
        <v>27</v>
      </c>
      <c r="G22" s="54">
        <f>(D22*4)+(E22*9)+(F22*4)</f>
        <v>307.5</v>
      </c>
      <c r="H22" s="54">
        <v>0</v>
      </c>
      <c r="I22" s="137">
        <v>73.97</v>
      </c>
      <c r="J22" s="28"/>
      <c r="K22" s="28"/>
      <c r="L22" s="28"/>
      <c r="M22" s="28"/>
      <c r="N22" s="28"/>
      <c r="O22" s="28"/>
      <c r="P22" s="28"/>
    </row>
    <row r="23" spans="1:17" ht="32.25" customHeight="1" thickBot="1" x14ac:dyDescent="0.3">
      <c r="A23" s="131" t="s">
        <v>137</v>
      </c>
      <c r="B23" s="196" t="s">
        <v>12</v>
      </c>
      <c r="C23" s="197">
        <v>200</v>
      </c>
      <c r="D23" s="24">
        <v>1.4</v>
      </c>
      <c r="E23" s="24">
        <v>1.6</v>
      </c>
      <c r="F23" s="24">
        <v>16.399999999999999</v>
      </c>
      <c r="G23" s="54">
        <f>(D23*4)+(E23*9)+(F23*4)</f>
        <v>85.6</v>
      </c>
      <c r="H23" s="54">
        <v>0</v>
      </c>
      <c r="I23" s="148">
        <v>1.93</v>
      </c>
      <c r="J23" s="43">
        <f>I23/C23*1000</f>
        <v>9.6499999999999986</v>
      </c>
      <c r="K23" s="28"/>
      <c r="L23" s="28"/>
      <c r="M23" s="28"/>
      <c r="N23" s="28"/>
      <c r="O23" s="28"/>
      <c r="P23" s="28"/>
    </row>
    <row r="24" spans="1:17" ht="32.25" customHeight="1" thickBot="1" x14ac:dyDescent="0.3">
      <c r="A24" s="133" t="s">
        <v>125</v>
      </c>
      <c r="B24" s="205" t="s">
        <v>36</v>
      </c>
      <c r="C24" s="218" t="s">
        <v>263</v>
      </c>
      <c r="D24" s="93">
        <v>2.16</v>
      </c>
      <c r="E24" s="93">
        <v>0.3</v>
      </c>
      <c r="F24" s="93">
        <v>13.4</v>
      </c>
      <c r="G24" s="296">
        <f>(D24*4)+(E24*9)+(F24*4)</f>
        <v>64.94</v>
      </c>
      <c r="H24" s="296">
        <v>0</v>
      </c>
      <c r="I24" s="160">
        <v>2.1</v>
      </c>
      <c r="J24" s="43">
        <f>I24/C24*1000</f>
        <v>62.686567164179117</v>
      </c>
      <c r="K24" s="28"/>
      <c r="L24" s="28"/>
      <c r="M24" s="28"/>
      <c r="N24" s="28"/>
      <c r="O24" s="28"/>
      <c r="P24" s="28"/>
    </row>
    <row r="25" spans="1:17" ht="32.25" customHeight="1" thickTop="1" thickBot="1" x14ac:dyDescent="0.3">
      <c r="A25" s="419"/>
      <c r="B25" s="418" t="s">
        <v>8</v>
      </c>
      <c r="C25" s="417"/>
      <c r="D25" s="419">
        <f t="shared" ref="D25:I25" si="0">SUM(D21:D24)</f>
        <v>20.36</v>
      </c>
      <c r="E25" s="419">
        <f t="shared" si="0"/>
        <v>16.600000000000001</v>
      </c>
      <c r="F25" s="419">
        <f t="shared" si="0"/>
        <v>56.8</v>
      </c>
      <c r="G25" s="420">
        <f t="shared" si="0"/>
        <v>458.04</v>
      </c>
      <c r="H25" s="420">
        <f t="shared" si="0"/>
        <v>0</v>
      </c>
      <c r="I25" s="436">
        <f t="shared" si="0"/>
        <v>78</v>
      </c>
      <c r="J25" s="28"/>
      <c r="K25" s="28"/>
      <c r="L25" s="28"/>
      <c r="M25" s="28"/>
      <c r="N25" s="28"/>
      <c r="O25" s="28"/>
      <c r="P25" s="28"/>
    </row>
    <row r="26" spans="1:17" ht="25.5" customHeight="1" thickTop="1" thickBot="1" x14ac:dyDescent="0.3">
      <c r="A26" s="18"/>
      <c r="B26" s="95" t="s">
        <v>30</v>
      </c>
      <c r="C26" s="18"/>
      <c r="D26" s="18"/>
      <c r="E26" s="18"/>
      <c r="F26" s="18"/>
      <c r="G26" s="192"/>
      <c r="H26" s="192"/>
      <c r="I26" s="151"/>
      <c r="J26" s="28"/>
      <c r="K26" s="28"/>
      <c r="L26" s="28"/>
      <c r="M26" s="28"/>
      <c r="N26" s="28"/>
      <c r="O26" s="28"/>
      <c r="P26" s="28"/>
      <c r="Q26" s="27"/>
    </row>
    <row r="27" spans="1:17" ht="46.5" customHeight="1" thickBot="1" x14ac:dyDescent="0.3">
      <c r="A27" s="354" t="s">
        <v>101</v>
      </c>
      <c r="B27" s="359" t="s">
        <v>117</v>
      </c>
      <c r="C27" s="355">
        <v>50</v>
      </c>
      <c r="D27" s="308">
        <v>0.42</v>
      </c>
      <c r="E27" s="332">
        <v>3</v>
      </c>
      <c r="F27" s="332">
        <v>1.38</v>
      </c>
      <c r="G27" s="252">
        <f t="shared" ref="G27:G33" si="1">(D27+F27)*4+E27*9</f>
        <v>34.200000000000003</v>
      </c>
      <c r="H27" s="333">
        <v>0</v>
      </c>
      <c r="I27" s="361">
        <v>10.99</v>
      </c>
      <c r="J27" s="28"/>
      <c r="K27" s="28"/>
      <c r="L27" s="28"/>
      <c r="M27" s="28"/>
      <c r="N27" s="28"/>
      <c r="O27" s="28"/>
      <c r="P27" s="28"/>
      <c r="Q27" s="27"/>
    </row>
    <row r="28" spans="1:17" ht="52.5" customHeight="1" thickBot="1" x14ac:dyDescent="0.3">
      <c r="A28" s="133">
        <v>139</v>
      </c>
      <c r="B28" s="261" t="s">
        <v>243</v>
      </c>
      <c r="C28" s="342" t="s">
        <v>84</v>
      </c>
      <c r="D28" s="99">
        <v>6.2</v>
      </c>
      <c r="E28" s="99">
        <v>3.6</v>
      </c>
      <c r="F28" s="104">
        <v>15.2</v>
      </c>
      <c r="G28" s="604">
        <f t="shared" si="1"/>
        <v>118</v>
      </c>
      <c r="H28" s="362">
        <v>0</v>
      </c>
      <c r="I28" s="160">
        <v>14.71</v>
      </c>
      <c r="J28" s="37"/>
      <c r="K28" s="37"/>
      <c r="L28" s="37"/>
      <c r="M28" s="37"/>
      <c r="N28" s="37"/>
      <c r="O28" s="37"/>
      <c r="P28" s="37"/>
      <c r="Q28" s="28"/>
    </row>
    <row r="29" spans="1:17" ht="61.5" customHeight="1" thickBot="1" x14ac:dyDescent="0.3">
      <c r="A29" s="269">
        <v>493</v>
      </c>
      <c r="B29" s="194" t="s">
        <v>225</v>
      </c>
      <c r="C29" s="648">
        <v>90</v>
      </c>
      <c r="D29" s="36">
        <v>10</v>
      </c>
      <c r="E29" s="36">
        <v>7.9</v>
      </c>
      <c r="F29" s="36">
        <v>2.8</v>
      </c>
      <c r="G29" s="604">
        <f t="shared" si="1"/>
        <v>122.30000000000001</v>
      </c>
      <c r="H29" s="26">
        <v>0</v>
      </c>
      <c r="I29" s="148">
        <v>44.21</v>
      </c>
      <c r="J29" s="37"/>
      <c r="K29" s="37"/>
      <c r="L29" s="37"/>
      <c r="M29" s="37"/>
      <c r="N29" s="37"/>
      <c r="O29" s="37"/>
      <c r="P29" s="37"/>
      <c r="Q29" s="28"/>
    </row>
    <row r="30" spans="1:17" ht="54" customHeight="1" thickBot="1" x14ac:dyDescent="0.3">
      <c r="A30" s="131">
        <v>520</v>
      </c>
      <c r="B30" s="196" t="s">
        <v>226</v>
      </c>
      <c r="C30" s="603">
        <v>150</v>
      </c>
      <c r="D30" s="24">
        <v>3.3</v>
      </c>
      <c r="E30" s="24">
        <v>5.5</v>
      </c>
      <c r="F30" s="24">
        <v>27.4</v>
      </c>
      <c r="G30" s="63">
        <f>(D30+F30)*4+E30*9</f>
        <v>172.3</v>
      </c>
      <c r="H30" s="63">
        <v>0</v>
      </c>
      <c r="I30" s="148">
        <v>14.26</v>
      </c>
      <c r="J30" s="37"/>
      <c r="K30" s="37"/>
      <c r="L30" s="37"/>
      <c r="M30" s="37"/>
      <c r="N30" s="37"/>
      <c r="O30" s="37"/>
      <c r="P30" s="37"/>
      <c r="Q30" s="27"/>
    </row>
    <row r="31" spans="1:17" ht="69.75" customHeight="1" thickBot="1" x14ac:dyDescent="0.3">
      <c r="A31" s="131">
        <v>631</v>
      </c>
      <c r="B31" s="196" t="s">
        <v>168</v>
      </c>
      <c r="C31" s="197" t="s">
        <v>92</v>
      </c>
      <c r="D31" s="24">
        <v>0</v>
      </c>
      <c r="E31" s="24">
        <v>0</v>
      </c>
      <c r="F31" s="24">
        <v>14</v>
      </c>
      <c r="G31" s="26">
        <f t="shared" si="1"/>
        <v>56</v>
      </c>
      <c r="H31" s="26">
        <v>60</v>
      </c>
      <c r="I31" s="137">
        <v>7.22</v>
      </c>
      <c r="J31" s="43"/>
      <c r="K31" s="37"/>
      <c r="L31" s="37"/>
      <c r="M31" s="37"/>
      <c r="N31" s="37"/>
      <c r="O31" s="37"/>
      <c r="P31" s="37"/>
    </row>
    <row r="32" spans="1:17" ht="36" customHeight="1" thickBot="1" x14ac:dyDescent="0.3">
      <c r="A32" s="133" t="s">
        <v>76</v>
      </c>
      <c r="B32" s="205" t="s">
        <v>36</v>
      </c>
      <c r="C32" s="217">
        <v>37.1</v>
      </c>
      <c r="D32" s="25">
        <v>2.2999999999999998</v>
      </c>
      <c r="E32" s="25">
        <v>0.6</v>
      </c>
      <c r="F32" s="25">
        <v>15.3</v>
      </c>
      <c r="G32" s="26">
        <f t="shared" si="1"/>
        <v>75.800000000000011</v>
      </c>
      <c r="H32" s="26">
        <v>0</v>
      </c>
      <c r="I32" s="137">
        <v>2.3199999999999998</v>
      </c>
      <c r="J32" s="43">
        <f>I32/C32*1000</f>
        <v>62.533692722371953</v>
      </c>
      <c r="K32" s="37"/>
      <c r="L32" s="37"/>
      <c r="M32" s="37"/>
      <c r="N32" s="37"/>
      <c r="O32" s="37"/>
      <c r="P32" s="37"/>
    </row>
    <row r="33" spans="1:16" ht="44.25" customHeight="1" thickBot="1" x14ac:dyDescent="0.3">
      <c r="A33" s="133" t="s">
        <v>76</v>
      </c>
      <c r="B33" s="205" t="s">
        <v>13</v>
      </c>
      <c r="C33" s="217">
        <v>36.5</v>
      </c>
      <c r="D33" s="25">
        <v>2.2000000000000002</v>
      </c>
      <c r="E33" s="25">
        <v>0.5</v>
      </c>
      <c r="F33" s="25">
        <v>14.5</v>
      </c>
      <c r="G33" s="26">
        <f t="shared" si="1"/>
        <v>71.3</v>
      </c>
      <c r="H33" s="26">
        <v>0</v>
      </c>
      <c r="I33" s="137">
        <v>2.29</v>
      </c>
      <c r="J33" s="43">
        <f>I33/C33*1000</f>
        <v>62.739726027397261</v>
      </c>
      <c r="K33" s="37"/>
      <c r="L33" s="37"/>
      <c r="M33" s="37"/>
      <c r="N33" s="37"/>
      <c r="O33" s="37"/>
      <c r="P33" s="37"/>
    </row>
    <row r="34" spans="1:16" ht="33" customHeight="1" thickTop="1" thickBot="1" x14ac:dyDescent="0.3">
      <c r="A34" s="433"/>
      <c r="B34" s="434" t="s">
        <v>8</v>
      </c>
      <c r="C34" s="445"/>
      <c r="D34" s="445">
        <f>SUM(D28:D33)</f>
        <v>24</v>
      </c>
      <c r="E34" s="445">
        <f>SUM(E28:E33)</f>
        <v>18.100000000000001</v>
      </c>
      <c r="F34" s="445">
        <f>SUM(F28:F33)</f>
        <v>89.2</v>
      </c>
      <c r="G34" s="446">
        <f>SUM(G28:G33)</f>
        <v>615.70000000000005</v>
      </c>
      <c r="H34" s="446">
        <f>SUM(H28:H33)</f>
        <v>60</v>
      </c>
      <c r="I34" s="421">
        <f>SUM(I27:I33)</f>
        <v>96</v>
      </c>
      <c r="J34" s="37"/>
      <c r="K34" s="37"/>
      <c r="L34" s="37"/>
      <c r="M34" s="37"/>
      <c r="N34" s="37"/>
      <c r="O34" s="37"/>
      <c r="P34" s="37"/>
    </row>
    <row r="35" spans="1:16" ht="33.75" hidden="1" customHeight="1" thickBot="1" x14ac:dyDescent="0.3">
      <c r="A35" s="280"/>
      <c r="B35" s="73" t="s">
        <v>10</v>
      </c>
      <c r="C35" s="17"/>
      <c r="D35" s="17">
        <f>D19+D34</f>
        <v>44.36</v>
      </c>
      <c r="E35" s="17">
        <f>E19+E34</f>
        <v>34.700000000000003</v>
      </c>
      <c r="F35" s="17">
        <f>F19+F34</f>
        <v>146</v>
      </c>
      <c r="G35" s="75">
        <f>G19+G34</f>
        <v>1073.74</v>
      </c>
      <c r="H35" s="78"/>
      <c r="I35" s="156"/>
      <c r="J35" s="28"/>
      <c r="K35" s="37"/>
      <c r="L35" s="37"/>
      <c r="M35" s="37"/>
      <c r="N35" s="37"/>
      <c r="O35" s="28"/>
      <c r="P35" s="28"/>
    </row>
    <row r="36" spans="1:16" ht="45" customHeight="1" thickTop="1" thickBot="1" x14ac:dyDescent="0.3">
      <c r="A36" s="279"/>
      <c r="B36" s="96" t="s">
        <v>31</v>
      </c>
      <c r="C36" s="15"/>
      <c r="D36" s="15"/>
      <c r="E36" s="15"/>
      <c r="F36" s="15"/>
      <c r="G36" s="83"/>
      <c r="H36" s="83"/>
      <c r="I36" s="155"/>
      <c r="J36" s="28"/>
      <c r="K36" s="37"/>
      <c r="L36" s="37"/>
      <c r="M36" s="37"/>
      <c r="N36" s="37"/>
      <c r="O36" s="28"/>
      <c r="P36" s="28"/>
    </row>
    <row r="37" spans="1:16" ht="45" customHeight="1" x14ac:dyDescent="0.25">
      <c r="A37" s="321" t="s">
        <v>101</v>
      </c>
      <c r="B37" s="360" t="s">
        <v>117</v>
      </c>
      <c r="C37" s="356">
        <v>100</v>
      </c>
      <c r="D37" s="357">
        <v>1.2</v>
      </c>
      <c r="E37" s="357">
        <v>0.08</v>
      </c>
      <c r="F37" s="358">
        <v>10.199999999999999</v>
      </c>
      <c r="G37" s="322">
        <f t="shared" ref="G37:G43" si="2">(D37+F37)*4+E37*9</f>
        <v>46.319999999999993</v>
      </c>
      <c r="H37" s="363">
        <v>0</v>
      </c>
      <c r="I37" s="373">
        <v>21.99</v>
      </c>
      <c r="J37" s="28"/>
      <c r="K37" s="37"/>
      <c r="L37" s="37"/>
      <c r="M37" s="37"/>
      <c r="N37" s="37"/>
      <c r="O37" s="28"/>
      <c r="P37" s="28"/>
    </row>
    <row r="38" spans="1:16" ht="48" customHeight="1" thickBot="1" x14ac:dyDescent="0.3">
      <c r="A38" s="133">
        <v>139</v>
      </c>
      <c r="B38" s="261" t="s">
        <v>244</v>
      </c>
      <c r="C38" s="342" t="s">
        <v>78</v>
      </c>
      <c r="D38" s="99">
        <v>6.2</v>
      </c>
      <c r="E38" s="99">
        <v>3.6</v>
      </c>
      <c r="F38" s="104">
        <v>15.2</v>
      </c>
      <c r="G38" s="322">
        <f t="shared" si="2"/>
        <v>118</v>
      </c>
      <c r="H38" s="362">
        <v>0</v>
      </c>
      <c r="I38" s="160">
        <v>15.88</v>
      </c>
      <c r="J38" s="37"/>
      <c r="K38" s="37"/>
      <c r="L38" s="37"/>
      <c r="M38" s="37"/>
      <c r="N38" s="37"/>
      <c r="O38" s="37"/>
      <c r="P38" s="37"/>
    </row>
    <row r="39" spans="1:16" ht="63" customHeight="1" thickBot="1" x14ac:dyDescent="0.3">
      <c r="A39" s="269">
        <v>493</v>
      </c>
      <c r="B39" s="194" t="s">
        <v>225</v>
      </c>
      <c r="C39" s="648">
        <v>100</v>
      </c>
      <c r="D39" s="36">
        <v>11.1</v>
      </c>
      <c r="E39" s="36">
        <v>8.8000000000000007</v>
      </c>
      <c r="F39" s="36">
        <v>3.1</v>
      </c>
      <c r="G39" s="26">
        <f>(D39*4)+(E39*9)+(F39*4)</f>
        <v>136</v>
      </c>
      <c r="H39" s="26">
        <v>0</v>
      </c>
      <c r="I39" s="148">
        <v>49.23</v>
      </c>
      <c r="J39" s="37"/>
      <c r="K39" s="37"/>
      <c r="L39" s="37"/>
      <c r="M39" s="37"/>
      <c r="N39" s="37"/>
      <c r="O39" s="37"/>
      <c r="P39" s="37"/>
    </row>
    <row r="40" spans="1:16" ht="39" customHeight="1" thickBot="1" x14ac:dyDescent="0.3">
      <c r="A40" s="131">
        <v>520</v>
      </c>
      <c r="B40" s="196" t="s">
        <v>226</v>
      </c>
      <c r="C40" s="603">
        <v>180</v>
      </c>
      <c r="D40" s="24">
        <v>4.2</v>
      </c>
      <c r="E40" s="24">
        <v>4.13</v>
      </c>
      <c r="F40" s="24">
        <v>25.54</v>
      </c>
      <c r="G40" s="63">
        <f>(D40+F40)*4+E40*9</f>
        <v>156.13</v>
      </c>
      <c r="H40" s="63">
        <v>0</v>
      </c>
      <c r="I40" s="148">
        <v>17.11</v>
      </c>
      <c r="J40" s="37"/>
      <c r="K40" s="37"/>
      <c r="L40" s="37"/>
      <c r="M40" s="37"/>
      <c r="N40" s="37"/>
      <c r="O40" s="37"/>
      <c r="P40" s="37"/>
    </row>
    <row r="41" spans="1:16" ht="68.25" customHeight="1" thickBot="1" x14ac:dyDescent="0.3">
      <c r="A41" s="131">
        <v>631</v>
      </c>
      <c r="B41" s="196" t="s">
        <v>168</v>
      </c>
      <c r="C41" s="197" t="s">
        <v>93</v>
      </c>
      <c r="D41" s="24">
        <v>0</v>
      </c>
      <c r="E41" s="24">
        <v>0</v>
      </c>
      <c r="F41" s="24">
        <v>14</v>
      </c>
      <c r="G41" s="26">
        <v>56</v>
      </c>
      <c r="H41" s="26">
        <v>70</v>
      </c>
      <c r="I41" s="148">
        <v>7.3</v>
      </c>
      <c r="J41" s="43"/>
      <c r="K41" s="37"/>
      <c r="L41" s="37"/>
      <c r="M41" s="37"/>
      <c r="N41" s="37"/>
      <c r="O41" s="37"/>
      <c r="P41" s="37"/>
    </row>
    <row r="42" spans="1:16" ht="41.25" customHeight="1" thickBot="1" x14ac:dyDescent="0.3">
      <c r="A42" s="133" t="s">
        <v>76</v>
      </c>
      <c r="B42" s="205" t="s">
        <v>36</v>
      </c>
      <c r="C42" s="217">
        <v>37</v>
      </c>
      <c r="D42" s="25">
        <v>2.2999999999999998</v>
      </c>
      <c r="E42" s="25">
        <v>0.6</v>
      </c>
      <c r="F42" s="25">
        <v>15.3</v>
      </c>
      <c r="G42" s="26">
        <f>(D42+F42)*4+E42*9</f>
        <v>75.800000000000011</v>
      </c>
      <c r="H42" s="26">
        <v>0</v>
      </c>
      <c r="I42" s="148">
        <v>2.3199999999999998</v>
      </c>
      <c r="J42" s="43">
        <f>I42/C42*1000</f>
        <v>62.702702702702702</v>
      </c>
      <c r="K42" s="37"/>
      <c r="L42" s="37"/>
      <c r="M42" s="37"/>
      <c r="N42" s="37"/>
      <c r="O42" s="37"/>
      <c r="P42" s="37"/>
    </row>
    <row r="43" spans="1:16" ht="43.5" customHeight="1" thickBot="1" x14ac:dyDescent="0.3">
      <c r="A43" s="133" t="s">
        <v>76</v>
      </c>
      <c r="B43" s="205" t="s">
        <v>13</v>
      </c>
      <c r="C43" s="217">
        <v>18.7</v>
      </c>
      <c r="D43" s="25">
        <v>1.4</v>
      </c>
      <c r="E43" s="25">
        <v>0.3</v>
      </c>
      <c r="F43" s="25">
        <v>9.5399999999999991</v>
      </c>
      <c r="G43" s="26">
        <f t="shared" si="2"/>
        <v>46.46</v>
      </c>
      <c r="H43" s="26">
        <v>0</v>
      </c>
      <c r="I43" s="148">
        <v>1.17</v>
      </c>
      <c r="J43" s="43">
        <f>I43/C43*1000</f>
        <v>62.566844919786092</v>
      </c>
      <c r="K43" s="37"/>
      <c r="L43" s="37"/>
      <c r="M43" s="37"/>
      <c r="N43" s="28"/>
      <c r="O43" s="37"/>
      <c r="P43" s="28"/>
    </row>
    <row r="44" spans="1:16" ht="36" customHeight="1" thickTop="1" thickBot="1" x14ac:dyDescent="0.3">
      <c r="A44" s="433"/>
      <c r="B44" s="434" t="s">
        <v>8</v>
      </c>
      <c r="C44" s="433"/>
      <c r="D44" s="445">
        <f>SUM(D38:D43)</f>
        <v>25.2</v>
      </c>
      <c r="E44" s="445">
        <f>SUM(E38:E43)</f>
        <v>17.430000000000003</v>
      </c>
      <c r="F44" s="445">
        <f>SUM(F38:F43)</f>
        <v>82.68</v>
      </c>
      <c r="G44" s="446">
        <f>SUM(G38:G43)</f>
        <v>588.3900000000001</v>
      </c>
      <c r="H44" s="446">
        <f>SUM(H38:H43)</f>
        <v>70</v>
      </c>
      <c r="I44" s="421">
        <f>SUM(I37:I43)</f>
        <v>114.99999999999999</v>
      </c>
      <c r="J44" s="37"/>
      <c r="K44" s="37"/>
      <c r="L44" s="37"/>
      <c r="M44" s="37"/>
      <c r="N44" s="37"/>
      <c r="O44" s="37"/>
      <c r="P44" s="37"/>
    </row>
    <row r="45" spans="1:16" ht="32.25" customHeight="1" thickTop="1" thickBot="1" x14ac:dyDescent="0.3">
      <c r="A45" s="280"/>
      <c r="B45" s="59" t="s">
        <v>24</v>
      </c>
      <c r="C45" s="17"/>
      <c r="D45" s="68"/>
      <c r="E45" s="68"/>
      <c r="F45" s="68"/>
      <c r="G45" s="238"/>
      <c r="H45" s="238"/>
      <c r="I45" s="157"/>
      <c r="J45" s="37"/>
      <c r="K45" s="37"/>
      <c r="L45" s="37"/>
      <c r="M45" s="37"/>
      <c r="N45" s="37"/>
      <c r="O45" s="37"/>
      <c r="P45" s="37"/>
    </row>
    <row r="46" spans="1:16" ht="33" customHeight="1" thickBot="1" x14ac:dyDescent="0.3">
      <c r="A46" s="167"/>
      <c r="B46" s="211" t="s">
        <v>194</v>
      </c>
      <c r="C46" s="241">
        <v>80</v>
      </c>
      <c r="D46" s="114">
        <v>15</v>
      </c>
      <c r="E46" s="114">
        <v>13.8</v>
      </c>
      <c r="F46" s="114">
        <v>79.400000000000006</v>
      </c>
      <c r="G46" s="26">
        <f>(D46*4)+(E46*9)+(F46*4)</f>
        <v>501.8</v>
      </c>
      <c r="H46" s="54"/>
      <c r="I46" s="189">
        <v>30.07</v>
      </c>
      <c r="J46" s="37"/>
      <c r="K46" s="37"/>
      <c r="L46" s="37"/>
      <c r="M46" s="37"/>
      <c r="N46" s="37"/>
      <c r="O46" s="37"/>
      <c r="P46" s="37"/>
    </row>
    <row r="47" spans="1:16" ht="30.75" customHeight="1" thickBot="1" x14ac:dyDescent="0.3">
      <c r="A47" s="271"/>
      <c r="B47" s="242" t="s">
        <v>12</v>
      </c>
      <c r="C47" s="243">
        <v>200</v>
      </c>
      <c r="D47" s="24">
        <v>3.7</v>
      </c>
      <c r="E47" s="24">
        <v>3.5</v>
      </c>
      <c r="F47" s="24">
        <v>27</v>
      </c>
      <c r="G47" s="26">
        <f>(D47*4)+(E47*9)+(F47*4)</f>
        <v>154.30000000000001</v>
      </c>
      <c r="H47" s="296"/>
      <c r="I47" s="150">
        <v>1.93</v>
      </c>
      <c r="J47" s="37"/>
      <c r="K47" s="37"/>
      <c r="L47" s="37"/>
      <c r="M47" s="37"/>
      <c r="N47" s="37"/>
      <c r="O47" s="37"/>
      <c r="P47" s="37"/>
    </row>
    <row r="48" spans="1:16" ht="24.75" hidden="1" customHeight="1" thickBot="1" x14ac:dyDescent="0.3">
      <c r="A48" s="284"/>
      <c r="B48" s="239"/>
      <c r="C48" s="227"/>
      <c r="D48" s="227"/>
      <c r="E48" s="227"/>
      <c r="F48" s="227"/>
      <c r="G48" s="26"/>
      <c r="H48" s="26"/>
      <c r="I48" s="240"/>
      <c r="J48" s="37"/>
      <c r="K48" s="37"/>
      <c r="L48" s="37"/>
      <c r="M48" s="37"/>
      <c r="N48" s="37"/>
      <c r="O48" s="37"/>
      <c r="P48" s="37"/>
    </row>
    <row r="49" spans="1:16" ht="31.5" customHeight="1" thickTop="1" thickBot="1" x14ac:dyDescent="0.3">
      <c r="A49" s="458"/>
      <c r="B49" s="459" t="s">
        <v>8</v>
      </c>
      <c r="C49" s="458"/>
      <c r="D49" s="458">
        <f>SUM(D46:D48)</f>
        <v>18.7</v>
      </c>
      <c r="E49" s="458">
        <f>SUM(E46:E48)</f>
        <v>17.3</v>
      </c>
      <c r="F49" s="458">
        <f>SUM(F46:F48)</f>
        <v>106.4</v>
      </c>
      <c r="G49" s="461">
        <f>SUM(G46:G48)</f>
        <v>656.1</v>
      </c>
      <c r="H49" s="461"/>
      <c r="I49" s="436">
        <f>SUM(I46:I48)</f>
        <v>32</v>
      </c>
      <c r="J49" s="28"/>
      <c r="K49" s="28"/>
      <c r="L49" s="28"/>
      <c r="M49" s="28"/>
      <c r="N49" s="28"/>
      <c r="O49" s="28"/>
      <c r="P49" s="28"/>
    </row>
    <row r="50" spans="1:16" ht="50.1" customHeight="1" thickTop="1" thickBot="1" x14ac:dyDescent="0.3">
      <c r="A50" s="280"/>
      <c r="B50" s="59" t="s">
        <v>128</v>
      </c>
      <c r="C50" s="17"/>
      <c r="D50" s="17"/>
      <c r="E50" s="17"/>
      <c r="F50" s="17"/>
      <c r="G50" s="75"/>
      <c r="H50" s="294"/>
      <c r="I50" s="151"/>
    </row>
    <row r="51" spans="1:16" ht="55.5" customHeight="1" thickBot="1" x14ac:dyDescent="0.3">
      <c r="A51" s="131">
        <v>336</v>
      </c>
      <c r="B51" s="194" t="s">
        <v>122</v>
      </c>
      <c r="C51" s="195" t="s">
        <v>164</v>
      </c>
      <c r="D51" s="36">
        <v>16.8</v>
      </c>
      <c r="E51" s="36">
        <v>14.7</v>
      </c>
      <c r="F51" s="36">
        <v>27</v>
      </c>
      <c r="G51" s="26">
        <f>(D51*4)+(E51*9)+(F51*4)</f>
        <v>307.5</v>
      </c>
      <c r="H51" s="54">
        <v>0</v>
      </c>
      <c r="I51" s="137">
        <v>37.11</v>
      </c>
    </row>
    <row r="52" spans="1:16" ht="32.25" customHeight="1" thickBot="1" x14ac:dyDescent="0.35">
      <c r="A52" s="131" t="s">
        <v>137</v>
      </c>
      <c r="B52" s="196" t="s">
        <v>12</v>
      </c>
      <c r="C52" s="197">
        <v>200</v>
      </c>
      <c r="D52" s="24">
        <v>1.4</v>
      </c>
      <c r="E52" s="24">
        <v>1.6</v>
      </c>
      <c r="F52" s="575">
        <v>16.399999999999999</v>
      </c>
      <c r="G52" s="220">
        <f>(D52*4)+(E52*9)+(F52*4)</f>
        <v>85.6</v>
      </c>
      <c r="H52" s="330">
        <v>0</v>
      </c>
      <c r="I52" s="148">
        <v>1.93</v>
      </c>
      <c r="J52" s="30"/>
      <c r="K52" s="29"/>
      <c r="L52" s="31"/>
      <c r="M52" s="31"/>
      <c r="N52" s="31"/>
      <c r="O52" s="31"/>
      <c r="P52" s="31"/>
    </row>
    <row r="53" spans="1:16" ht="43.5" customHeight="1" thickBot="1" x14ac:dyDescent="0.35">
      <c r="A53" s="131" t="s">
        <v>125</v>
      </c>
      <c r="B53" s="205" t="s">
        <v>36</v>
      </c>
      <c r="C53" s="218" t="s">
        <v>264</v>
      </c>
      <c r="D53" s="93">
        <v>2.16</v>
      </c>
      <c r="E53" s="93">
        <v>0.3</v>
      </c>
      <c r="F53" s="93">
        <v>13.4</v>
      </c>
      <c r="G53" s="296">
        <f>(D53*4)+(E53*9)+(F53*4)</f>
        <v>64.94</v>
      </c>
      <c r="H53" s="26">
        <v>0</v>
      </c>
      <c r="I53" s="148">
        <v>2.96</v>
      </c>
      <c r="J53" s="43"/>
      <c r="K53" s="29"/>
      <c r="L53" s="31"/>
      <c r="M53" s="31"/>
      <c r="N53" s="31"/>
      <c r="O53" s="31"/>
      <c r="P53" s="31"/>
    </row>
    <row r="54" spans="1:16" ht="3" customHeight="1" thickBot="1" x14ac:dyDescent="0.35">
      <c r="A54" s="269"/>
      <c r="B54" s="196"/>
      <c r="C54" s="197"/>
      <c r="D54" s="24"/>
      <c r="E54" s="24"/>
      <c r="F54" s="24"/>
      <c r="G54" s="26"/>
      <c r="H54" s="26"/>
      <c r="I54" s="137"/>
      <c r="J54" s="43" t="e">
        <f>I54/C54*1000</f>
        <v>#DIV/0!</v>
      </c>
      <c r="K54" s="29"/>
      <c r="L54" s="31"/>
      <c r="M54" s="31"/>
      <c r="N54" s="31"/>
      <c r="O54" s="31"/>
      <c r="P54" s="31"/>
    </row>
    <row r="55" spans="1:16" ht="3.75" customHeight="1" thickBot="1" x14ac:dyDescent="0.35">
      <c r="A55" s="277"/>
      <c r="B55" s="134"/>
      <c r="C55" s="163"/>
      <c r="D55" s="62"/>
      <c r="E55" s="62"/>
      <c r="F55" s="62"/>
      <c r="G55" s="63"/>
      <c r="H55" s="63"/>
      <c r="I55" s="237"/>
      <c r="J55" s="29"/>
      <c r="K55" s="29"/>
      <c r="L55" s="31"/>
      <c r="M55" s="31"/>
      <c r="N55" s="31"/>
      <c r="O55" s="31"/>
      <c r="P55" s="31"/>
    </row>
    <row r="56" spans="1:16" ht="33.75" customHeight="1" thickTop="1" x14ac:dyDescent="0.3">
      <c r="A56" s="502"/>
      <c r="B56" s="503" t="s">
        <v>8</v>
      </c>
      <c r="C56" s="504"/>
      <c r="D56" s="502">
        <f t="shared" ref="D56:I56" si="3">SUM(D51:D55)</f>
        <v>20.36</v>
      </c>
      <c r="E56" s="502">
        <f t="shared" si="3"/>
        <v>16.600000000000001</v>
      </c>
      <c r="F56" s="502">
        <f t="shared" si="3"/>
        <v>56.8</v>
      </c>
      <c r="G56" s="502">
        <f t="shared" si="3"/>
        <v>458.04</v>
      </c>
      <c r="H56" s="502">
        <f t="shared" si="3"/>
        <v>0</v>
      </c>
      <c r="I56" s="467">
        <f t="shared" si="3"/>
        <v>42</v>
      </c>
      <c r="J56" s="29"/>
      <c r="K56" s="29"/>
      <c r="L56" s="31"/>
      <c r="M56" s="31"/>
      <c r="N56" s="31"/>
      <c r="O56" s="31"/>
      <c r="P56" s="31"/>
    </row>
    <row r="57" spans="1:16" ht="35.1" customHeight="1" thickBot="1" x14ac:dyDescent="0.35">
      <c r="A57" s="348"/>
      <c r="B57" s="49" t="s">
        <v>152</v>
      </c>
      <c r="C57" s="348"/>
      <c r="D57" s="348"/>
      <c r="E57" s="348"/>
      <c r="F57" s="348"/>
      <c r="G57" s="220"/>
      <c r="H57" s="220"/>
      <c r="I57" s="385"/>
      <c r="J57" s="29"/>
      <c r="K57" s="29"/>
      <c r="L57" s="31"/>
      <c r="M57" s="31"/>
      <c r="N57" s="31"/>
      <c r="O57" s="31"/>
      <c r="P57" s="31"/>
    </row>
    <row r="58" spans="1:16" ht="35.1" customHeight="1" thickBot="1" x14ac:dyDescent="0.35">
      <c r="A58" s="269">
        <v>493</v>
      </c>
      <c r="B58" s="194" t="s">
        <v>225</v>
      </c>
      <c r="C58" s="648">
        <v>100</v>
      </c>
      <c r="D58" s="36">
        <v>11.1</v>
      </c>
      <c r="E58" s="36">
        <v>8.8000000000000007</v>
      </c>
      <c r="F58" s="36">
        <v>3.1</v>
      </c>
      <c r="G58" s="26">
        <f>(D58*4)+(E58*9)+(F58*4)</f>
        <v>136</v>
      </c>
      <c r="H58" s="26">
        <v>0</v>
      </c>
      <c r="I58" s="148">
        <v>49.23</v>
      </c>
      <c r="J58" s="29"/>
      <c r="K58" s="29"/>
      <c r="L58" s="31"/>
      <c r="M58" s="31"/>
      <c r="N58" s="31"/>
      <c r="O58" s="31"/>
      <c r="P58" s="31"/>
    </row>
    <row r="59" spans="1:16" ht="35.1" customHeight="1" thickBot="1" x14ac:dyDescent="0.35">
      <c r="A59" s="131">
        <v>520</v>
      </c>
      <c r="B59" s="196" t="s">
        <v>226</v>
      </c>
      <c r="C59" s="603">
        <v>200</v>
      </c>
      <c r="D59" s="24">
        <v>4.2</v>
      </c>
      <c r="E59" s="24">
        <v>4.13</v>
      </c>
      <c r="F59" s="24">
        <v>25.54</v>
      </c>
      <c r="G59" s="63">
        <f>(D59+F59)*4+E59*9</f>
        <v>156.13</v>
      </c>
      <c r="H59" s="63">
        <v>0</v>
      </c>
      <c r="I59" s="148">
        <v>18.95</v>
      </c>
      <c r="J59" s="29"/>
      <c r="K59" s="29"/>
      <c r="L59" s="31"/>
      <c r="M59" s="31"/>
      <c r="N59" s="31"/>
      <c r="O59" s="31"/>
      <c r="P59" s="31"/>
    </row>
    <row r="60" spans="1:16" ht="39.75" customHeight="1" thickBot="1" x14ac:dyDescent="0.35">
      <c r="A60" s="131">
        <v>631</v>
      </c>
      <c r="B60" s="196" t="s">
        <v>168</v>
      </c>
      <c r="C60" s="197" t="s">
        <v>93</v>
      </c>
      <c r="D60" s="24">
        <v>0</v>
      </c>
      <c r="E60" s="24">
        <v>0</v>
      </c>
      <c r="F60" s="24">
        <v>14</v>
      </c>
      <c r="G60" s="26">
        <v>56</v>
      </c>
      <c r="H60" s="26">
        <v>70</v>
      </c>
      <c r="I60" s="148">
        <v>7.3</v>
      </c>
      <c r="J60" s="43" t="e">
        <f>I60/C60*1000</f>
        <v>#VALUE!</v>
      </c>
      <c r="K60" s="29"/>
      <c r="L60" s="31"/>
      <c r="M60" s="31"/>
      <c r="N60" s="31"/>
      <c r="O60" s="31"/>
      <c r="P60" s="31"/>
    </row>
    <row r="61" spans="1:16" ht="39.75" customHeight="1" thickBot="1" x14ac:dyDescent="0.35">
      <c r="A61" s="133" t="s">
        <v>76</v>
      </c>
      <c r="B61" s="205" t="s">
        <v>36</v>
      </c>
      <c r="C61" s="217">
        <v>40.200000000000003</v>
      </c>
      <c r="D61" s="25">
        <v>1.4</v>
      </c>
      <c r="E61" s="25">
        <v>0.2</v>
      </c>
      <c r="F61" s="25">
        <v>12.5</v>
      </c>
      <c r="G61" s="26">
        <f>(D61+F61)*4+E61*9</f>
        <v>57.4</v>
      </c>
      <c r="H61" s="26">
        <v>0</v>
      </c>
      <c r="I61" s="148">
        <v>2.52</v>
      </c>
      <c r="J61" s="29"/>
      <c r="K61" s="29"/>
      <c r="L61" s="31"/>
      <c r="M61" s="31"/>
      <c r="N61" s="31"/>
      <c r="O61" s="31"/>
      <c r="P61" s="31"/>
    </row>
    <row r="62" spans="1:16" ht="39.75" customHeight="1" thickBot="1" x14ac:dyDescent="0.35">
      <c r="A62" s="146"/>
      <c r="B62" s="231"/>
      <c r="C62" s="215"/>
      <c r="D62" s="100"/>
      <c r="E62" s="100"/>
      <c r="F62" s="100"/>
      <c r="G62" s="26"/>
      <c r="H62" s="26"/>
      <c r="I62" s="228"/>
      <c r="J62" s="29"/>
      <c r="K62" s="29"/>
      <c r="L62" s="31"/>
      <c r="M62" s="31"/>
      <c r="N62" s="31"/>
      <c r="O62" s="31"/>
      <c r="P62" s="31"/>
    </row>
    <row r="63" spans="1:16" ht="39.75" customHeight="1" thickTop="1" thickBot="1" x14ac:dyDescent="0.35">
      <c r="A63" s="419"/>
      <c r="B63" s="418" t="s">
        <v>8</v>
      </c>
      <c r="C63" s="417" t="s">
        <v>9</v>
      </c>
      <c r="D63" s="420">
        <f t="shared" ref="D63:I63" si="4">SUM(D58:D62)</f>
        <v>16.7</v>
      </c>
      <c r="E63" s="420">
        <f t="shared" si="4"/>
        <v>13.129999999999999</v>
      </c>
      <c r="F63" s="420">
        <f t="shared" si="4"/>
        <v>55.14</v>
      </c>
      <c r="G63" s="420">
        <f t="shared" si="4"/>
        <v>405.53</v>
      </c>
      <c r="H63" s="420">
        <f t="shared" si="4"/>
        <v>70</v>
      </c>
      <c r="I63" s="436">
        <f t="shared" si="4"/>
        <v>77.999999999999986</v>
      </c>
      <c r="J63" s="29"/>
      <c r="K63" s="29"/>
      <c r="L63" s="31"/>
      <c r="M63" s="31"/>
      <c r="N63" s="31"/>
      <c r="O63" s="31"/>
      <c r="P63" s="31"/>
    </row>
    <row r="64" spans="1:16" ht="35.1" customHeight="1" thickTop="1" x14ac:dyDescent="0.3">
      <c r="A64" s="85"/>
      <c r="B64" s="32" t="s">
        <v>71</v>
      </c>
      <c r="C64" s="32"/>
      <c r="D64" s="32"/>
      <c r="E64" s="86"/>
      <c r="F64" s="85"/>
      <c r="G64" s="85"/>
      <c r="H64" s="85"/>
      <c r="I64" s="85"/>
    </row>
    <row r="65" spans="1:9" ht="20.25" x14ac:dyDescent="0.3">
      <c r="A65" s="85"/>
      <c r="B65" s="673"/>
      <c r="C65" s="673"/>
      <c r="D65" s="673"/>
      <c r="E65" s="86"/>
      <c r="F65" s="85"/>
      <c r="G65" s="85"/>
      <c r="H65" s="85"/>
      <c r="I65" s="85"/>
    </row>
    <row r="66" spans="1:9" ht="20.25" x14ac:dyDescent="0.3">
      <c r="A66" s="85"/>
      <c r="B66" s="32" t="s">
        <v>69</v>
      </c>
      <c r="C66" s="32"/>
      <c r="D66" s="32"/>
      <c r="E66" s="85"/>
      <c r="F66" s="85"/>
      <c r="G66" s="85"/>
      <c r="H66" s="85"/>
      <c r="I66" s="85"/>
    </row>
    <row r="67" spans="1:9" ht="20.25" x14ac:dyDescent="0.3">
      <c r="A67" s="85"/>
      <c r="B67" s="85"/>
      <c r="C67" s="85"/>
      <c r="D67" s="85"/>
      <c r="E67" s="85"/>
      <c r="F67" s="85"/>
      <c r="G67" s="85"/>
      <c r="H67" s="85"/>
      <c r="I67" s="85"/>
    </row>
    <row r="68" spans="1:9" ht="20.25" x14ac:dyDescent="0.3">
      <c r="B68" s="32" t="s">
        <v>70</v>
      </c>
      <c r="C68" s="32"/>
      <c r="D68" s="32"/>
    </row>
  </sheetData>
  <mergeCells count="12">
    <mergeCell ref="D10:F11"/>
    <mergeCell ref="H10:H11"/>
    <mergeCell ref="G10:G11"/>
    <mergeCell ref="D9:E9"/>
    <mergeCell ref="I4:J4"/>
    <mergeCell ref="B5:F5"/>
    <mergeCell ref="B6:F6"/>
    <mergeCell ref="B65:D65"/>
    <mergeCell ref="F7:I7"/>
    <mergeCell ref="I10:I11"/>
    <mergeCell ref="D8:I8"/>
    <mergeCell ref="C10:C12"/>
  </mergeCells>
  <phoneticPr fontId="1" type="noConversion"/>
  <printOptions horizontalCentered="1"/>
  <pageMargins left="0.39370078740157483" right="0.39370078740157483" top="0.78740157480314965" bottom="0.98425196850393704" header="0.70866141732283472" footer="0.51181102362204722"/>
  <pageSetup paperSize="9" scale="33" orientation="portrait" r:id="rId1"/>
  <headerFooter alignWithMargins="0"/>
  <colBreaks count="1" manualBreakCount="1">
    <brk id="10" max="61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66"/>
  <sheetViews>
    <sheetView topLeftCell="A4" zoomScale="60" zoomScaleNormal="60" zoomScaleSheetLayoutView="75" workbookViewId="0">
      <selection activeCell="E51" sqref="E51"/>
    </sheetView>
  </sheetViews>
  <sheetFormatPr defaultRowHeight="18" x14ac:dyDescent="0.25"/>
  <cols>
    <col min="1" max="1" width="11" style="1" customWidth="1"/>
    <col min="2" max="2" width="62.6640625" style="1" customWidth="1"/>
    <col min="3" max="3" width="14.33203125" style="1" customWidth="1"/>
    <col min="4" max="4" width="8" style="1" customWidth="1"/>
    <col min="5" max="5" width="8.6640625" style="1"/>
    <col min="6" max="6" width="7.6640625" style="1" customWidth="1"/>
    <col min="7" max="7" width="8.08203125" style="1" customWidth="1"/>
    <col min="8" max="8" width="6.6640625" style="1" customWidth="1"/>
    <col min="9" max="9" width="13.33203125" style="1" customWidth="1"/>
    <col min="10" max="10" width="9.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173"/>
      <c r="J4" s="173"/>
    </row>
    <row r="5" spans="1:16" ht="24.75" customHeight="1" x14ac:dyDescent="0.35">
      <c r="B5" s="690" t="s">
        <v>123</v>
      </c>
      <c r="C5" s="690"/>
      <c r="D5" s="690"/>
      <c r="E5" s="690"/>
      <c r="F5" s="690"/>
      <c r="I5" s="45"/>
    </row>
    <row r="6" spans="1:16" ht="25.5" hidden="1" x14ac:dyDescent="0.35">
      <c r="B6" s="690"/>
      <c r="C6" s="690"/>
      <c r="D6" s="690"/>
      <c r="E6" s="690"/>
      <c r="F6" s="690"/>
    </row>
    <row r="7" spans="1:16" ht="24.95" customHeight="1" x14ac:dyDescent="0.4">
      <c r="F7" s="739" t="s">
        <v>303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39.950000000000003" customHeight="1" thickBot="1" x14ac:dyDescent="0.35">
      <c r="A9" s="35"/>
      <c r="B9" s="35"/>
      <c r="C9" s="35"/>
      <c r="D9" s="677">
        <v>9</v>
      </c>
      <c r="E9" s="677"/>
    </row>
    <row r="10" spans="1:16" ht="37.5" customHeight="1" x14ac:dyDescent="0.25">
      <c r="A10" s="120" t="s">
        <v>0</v>
      </c>
      <c r="B10" s="121" t="s">
        <v>2</v>
      </c>
      <c r="C10" s="678" t="s">
        <v>18</v>
      </c>
      <c r="D10" s="681" t="s">
        <v>19</v>
      </c>
      <c r="E10" s="682"/>
      <c r="F10" s="683"/>
      <c r="G10" s="681" t="s">
        <v>21</v>
      </c>
      <c r="H10" s="678" t="s">
        <v>102</v>
      </c>
      <c r="I10" s="678" t="s">
        <v>23</v>
      </c>
      <c r="J10" s="44" t="s">
        <v>81</v>
      </c>
      <c r="K10" s="44"/>
      <c r="L10" s="44"/>
      <c r="M10" s="38"/>
      <c r="N10" s="44"/>
      <c r="O10" s="44"/>
      <c r="P10" s="44"/>
    </row>
    <row r="11" spans="1:16" ht="38.25" customHeight="1" thickBot="1" x14ac:dyDescent="0.3">
      <c r="A11" s="122" t="s">
        <v>1</v>
      </c>
      <c r="B11" s="123" t="s">
        <v>3</v>
      </c>
      <c r="C11" s="679"/>
      <c r="D11" s="684"/>
      <c r="E11" s="685"/>
      <c r="F11" s="686"/>
      <c r="G11" s="687"/>
      <c r="H11" s="688"/>
      <c r="I11" s="688"/>
      <c r="J11" s="44"/>
      <c r="K11" s="44"/>
      <c r="L11" s="44"/>
      <c r="M11" s="44"/>
      <c r="N11" s="44"/>
      <c r="O11" s="44"/>
      <c r="P11" s="44"/>
    </row>
    <row r="12" spans="1:16" ht="25.5" customHeight="1" thickBot="1" x14ac:dyDescent="0.3">
      <c r="A12" s="2"/>
      <c r="B12" s="300" t="s">
        <v>106</v>
      </c>
      <c r="C12" s="2"/>
      <c r="D12" s="2"/>
      <c r="E12" s="2"/>
      <c r="F12" s="2"/>
      <c r="G12" s="21"/>
      <c r="H12" s="21"/>
      <c r="I12" s="9"/>
      <c r="J12" s="28"/>
      <c r="K12" s="28"/>
      <c r="L12" s="28"/>
      <c r="M12" s="28"/>
      <c r="N12" s="28"/>
      <c r="O12" s="28"/>
      <c r="P12" s="28"/>
    </row>
    <row r="13" spans="1:16" ht="57" customHeight="1" thickBot="1" x14ac:dyDescent="0.3">
      <c r="A13" s="131"/>
      <c r="B13" s="194"/>
      <c r="C13" s="195"/>
      <c r="D13" s="36"/>
      <c r="E13" s="36"/>
      <c r="F13" s="36"/>
      <c r="G13" s="26"/>
      <c r="H13" s="26"/>
      <c r="I13" s="137"/>
      <c r="J13" s="37"/>
      <c r="K13" s="37"/>
      <c r="L13" s="43"/>
      <c r="M13" s="37"/>
      <c r="N13" s="37"/>
      <c r="O13" s="37"/>
      <c r="P13" s="37"/>
    </row>
    <row r="14" spans="1:16" ht="41.25" customHeight="1" thickBot="1" x14ac:dyDescent="0.3">
      <c r="A14" s="131">
        <v>311</v>
      </c>
      <c r="B14" s="194" t="s">
        <v>149</v>
      </c>
      <c r="C14" s="197" t="s">
        <v>143</v>
      </c>
      <c r="D14" s="36">
        <v>9.1</v>
      </c>
      <c r="E14" s="36">
        <v>6.1</v>
      </c>
      <c r="F14" s="36">
        <v>16</v>
      </c>
      <c r="G14" s="63">
        <f>(D14+F14)*4+E14*9</f>
        <v>155.30000000000001</v>
      </c>
      <c r="H14" s="63">
        <v>0</v>
      </c>
      <c r="I14" s="148">
        <v>23.9</v>
      </c>
      <c r="J14" s="37"/>
      <c r="K14" s="37"/>
      <c r="L14" s="37"/>
      <c r="M14" s="37"/>
      <c r="N14" s="37"/>
      <c r="O14" s="37"/>
      <c r="P14" s="37"/>
    </row>
    <row r="15" spans="1:16" ht="41.25" customHeight="1" thickBot="1" x14ac:dyDescent="0.3">
      <c r="A15" s="302">
        <v>692</v>
      </c>
      <c r="B15" s="346" t="s">
        <v>11</v>
      </c>
      <c r="C15" s="569" t="s">
        <v>105</v>
      </c>
      <c r="D15" s="595">
        <v>3.8</v>
      </c>
      <c r="E15" s="595">
        <v>3.2</v>
      </c>
      <c r="F15" s="595">
        <v>20.170000000000002</v>
      </c>
      <c r="G15" s="596">
        <f>(D15*4)+(E15*9)+(F15*4)</f>
        <v>124.68</v>
      </c>
      <c r="H15" s="596">
        <v>0</v>
      </c>
      <c r="I15" s="334">
        <v>9.33</v>
      </c>
      <c r="J15" s="37"/>
      <c r="K15" s="37"/>
      <c r="L15" s="37"/>
      <c r="M15" s="37"/>
      <c r="N15" s="37"/>
      <c r="O15" s="37"/>
      <c r="P15" s="37"/>
    </row>
    <row r="16" spans="1:16" ht="45.75" customHeight="1" thickBot="1" x14ac:dyDescent="0.3">
      <c r="A16" s="131"/>
      <c r="B16" s="196" t="s">
        <v>144</v>
      </c>
      <c r="C16" s="197">
        <v>120</v>
      </c>
      <c r="D16" s="9">
        <v>1.4</v>
      </c>
      <c r="E16" s="61">
        <v>0.2</v>
      </c>
      <c r="F16" s="61">
        <v>8.8000000000000007</v>
      </c>
      <c r="G16" s="55">
        <f>(D16*4)+(E16*9)+(F16*4)</f>
        <v>42.6</v>
      </c>
      <c r="H16" s="26">
        <v>0</v>
      </c>
      <c r="I16" s="148">
        <v>17.600000000000001</v>
      </c>
      <c r="J16" s="184">
        <f>I16/C16*1000</f>
        <v>146.66666666666666</v>
      </c>
      <c r="K16" s="28"/>
      <c r="L16" s="28"/>
      <c r="M16" s="28"/>
      <c r="N16" s="28"/>
      <c r="O16" s="28"/>
      <c r="P16" s="28"/>
    </row>
    <row r="17" spans="1:17" ht="45.75" customHeight="1" thickBot="1" x14ac:dyDescent="0.3">
      <c r="A17" s="302" t="s">
        <v>76</v>
      </c>
      <c r="B17" s="571" t="s">
        <v>111</v>
      </c>
      <c r="C17" s="572" t="s">
        <v>77</v>
      </c>
      <c r="D17" s="332">
        <v>1</v>
      </c>
      <c r="E17" s="332">
        <v>0</v>
      </c>
      <c r="F17" s="332">
        <v>25.4</v>
      </c>
      <c r="G17" s="177">
        <f>(D17*4)+(E17*9)+(F17*4)</f>
        <v>105.6</v>
      </c>
      <c r="H17" s="177">
        <v>0</v>
      </c>
      <c r="I17" s="334">
        <v>14.16</v>
      </c>
      <c r="J17" s="184" t="e">
        <f>I17/C17*1000</f>
        <v>#VALUE!</v>
      </c>
      <c r="K17" s="28"/>
      <c r="L17" s="28"/>
      <c r="M17" s="28"/>
      <c r="N17" s="28"/>
      <c r="O17" s="28"/>
      <c r="P17" s="28"/>
    </row>
    <row r="18" spans="1:17" ht="39" customHeight="1" thickBot="1" x14ac:dyDescent="0.3">
      <c r="A18" s="131" t="s">
        <v>109</v>
      </c>
      <c r="B18" s="194" t="s">
        <v>178</v>
      </c>
      <c r="C18" s="195">
        <v>32.1</v>
      </c>
      <c r="D18" s="36">
        <v>9.6</v>
      </c>
      <c r="E18" s="36">
        <v>9.4</v>
      </c>
      <c r="F18" s="36">
        <v>15.6</v>
      </c>
      <c r="G18" s="26">
        <f>(D18*4)+(E18*9)+(F18*4)</f>
        <v>185.4</v>
      </c>
      <c r="H18" s="26">
        <v>0</v>
      </c>
      <c r="I18" s="148">
        <v>2.0099999999999998</v>
      </c>
      <c r="J18" s="184">
        <f>I18/C18*1000</f>
        <v>62.616822429906527</v>
      </c>
      <c r="K18" s="28"/>
      <c r="L18" s="28"/>
      <c r="M18" s="28"/>
      <c r="N18" s="28"/>
      <c r="O18" s="28"/>
      <c r="P18" s="28"/>
    </row>
    <row r="19" spans="1:17" ht="32.25" customHeight="1" thickBot="1" x14ac:dyDescent="0.3">
      <c r="A19" s="553"/>
      <c r="B19" s="554" t="s">
        <v>8</v>
      </c>
      <c r="C19" s="555"/>
      <c r="D19" s="556">
        <f>SUM(D13:D18)</f>
        <v>24.9</v>
      </c>
      <c r="E19" s="556">
        <f>SUM(E13:E18)</f>
        <v>18.899999999999999</v>
      </c>
      <c r="F19" s="556">
        <f>SUM(F13:F18)</f>
        <v>85.97</v>
      </c>
      <c r="G19" s="556">
        <f>SUM(G13:G18)</f>
        <v>613.58000000000004</v>
      </c>
      <c r="H19" s="557">
        <f>SUM(H13:H17)</f>
        <v>0</v>
      </c>
      <c r="I19" s="558">
        <f>SUM(I13:I18)</f>
        <v>67</v>
      </c>
      <c r="J19" s="28"/>
      <c r="K19" s="28"/>
      <c r="L19" s="28"/>
      <c r="M19" s="28"/>
      <c r="N19" s="28"/>
      <c r="O19" s="28"/>
      <c r="P19" s="28"/>
      <c r="Q19" s="27"/>
    </row>
    <row r="20" spans="1:17" ht="22.5" customHeight="1" thickBot="1" x14ac:dyDescent="0.3">
      <c r="A20" s="9"/>
      <c r="B20" s="300" t="s">
        <v>107</v>
      </c>
      <c r="C20" s="320"/>
      <c r="D20" s="61"/>
      <c r="E20" s="61"/>
      <c r="F20" s="61"/>
      <c r="G20" s="58"/>
      <c r="H20" s="58"/>
      <c r="I20" s="340"/>
      <c r="J20" s="28"/>
      <c r="K20" s="28"/>
      <c r="L20" s="28"/>
      <c r="M20" s="28"/>
      <c r="N20" s="28"/>
      <c r="O20" s="28"/>
      <c r="P20" s="28"/>
      <c r="Q20" s="27"/>
    </row>
    <row r="21" spans="1:17" ht="11.25" customHeight="1" thickBot="1" x14ac:dyDescent="0.3">
      <c r="A21" s="131"/>
      <c r="B21" s="194"/>
      <c r="C21" s="195"/>
      <c r="D21" s="36"/>
      <c r="E21" s="36"/>
      <c r="F21" s="36"/>
      <c r="G21" s="26"/>
      <c r="H21" s="26"/>
      <c r="I21" s="148"/>
      <c r="J21" s="28"/>
      <c r="K21" s="28"/>
      <c r="L21" s="28"/>
      <c r="M21" s="28"/>
      <c r="N21" s="28"/>
      <c r="O21" s="28"/>
      <c r="P21" s="28"/>
      <c r="Q21" s="27"/>
    </row>
    <row r="22" spans="1:17" ht="39.75" customHeight="1" thickBot="1" x14ac:dyDescent="0.3">
      <c r="A22" s="131">
        <v>311</v>
      </c>
      <c r="B22" s="194" t="s">
        <v>149</v>
      </c>
      <c r="C22" s="197" t="s">
        <v>170</v>
      </c>
      <c r="D22" s="36">
        <v>9.1</v>
      </c>
      <c r="E22" s="36">
        <v>6.1</v>
      </c>
      <c r="F22" s="36">
        <v>16</v>
      </c>
      <c r="G22" s="63">
        <f>(D22+F22)*4+E22*9</f>
        <v>155.30000000000001</v>
      </c>
      <c r="H22" s="63">
        <v>0</v>
      </c>
      <c r="I22" s="148">
        <v>35.6</v>
      </c>
      <c r="J22" s="28"/>
      <c r="K22" s="28"/>
      <c r="L22" s="28"/>
      <c r="M22" s="28"/>
      <c r="N22" s="28"/>
      <c r="O22" s="28"/>
      <c r="P22" s="28"/>
      <c r="Q22" s="27"/>
    </row>
    <row r="23" spans="1:17" ht="32.25" customHeight="1" thickBot="1" x14ac:dyDescent="0.3">
      <c r="A23" s="302">
        <v>692</v>
      </c>
      <c r="B23" s="346" t="s">
        <v>11</v>
      </c>
      <c r="C23" s="569" t="s">
        <v>105</v>
      </c>
      <c r="D23" s="595">
        <v>3.8</v>
      </c>
      <c r="E23" s="595">
        <v>3.2</v>
      </c>
      <c r="F23" s="595">
        <v>20.170000000000002</v>
      </c>
      <c r="G23" s="596">
        <f>(D23*4)+(E23*9)+(F23*4)</f>
        <v>124.68</v>
      </c>
      <c r="H23" s="596">
        <v>0</v>
      </c>
      <c r="I23" s="334">
        <v>9.33</v>
      </c>
      <c r="J23" s="184"/>
      <c r="K23" s="28"/>
      <c r="L23" s="28"/>
      <c r="M23" s="28"/>
      <c r="N23" s="28"/>
      <c r="O23" s="28"/>
      <c r="P23" s="28"/>
      <c r="Q23" s="27"/>
    </row>
    <row r="24" spans="1:17" ht="32.25" customHeight="1" thickBot="1" x14ac:dyDescent="0.3">
      <c r="A24" s="131"/>
      <c r="B24" s="196" t="s">
        <v>144</v>
      </c>
      <c r="C24" s="197">
        <v>120</v>
      </c>
      <c r="D24" s="9">
        <v>1.4</v>
      </c>
      <c r="E24" s="61">
        <v>0.2</v>
      </c>
      <c r="F24" s="61">
        <v>8.8000000000000007</v>
      </c>
      <c r="G24" s="55">
        <f>(D24*4)+(E24*9)+(F24*4)</f>
        <v>42.6</v>
      </c>
      <c r="H24" s="26">
        <v>0</v>
      </c>
      <c r="I24" s="148">
        <v>17.600000000000001</v>
      </c>
      <c r="J24" s="184"/>
      <c r="K24" s="28"/>
      <c r="L24" s="28"/>
      <c r="M24" s="28"/>
      <c r="N24" s="28"/>
      <c r="O24" s="28"/>
      <c r="P24" s="28"/>
      <c r="Q24" s="27"/>
    </row>
    <row r="25" spans="1:17" ht="37.5" customHeight="1" thickBot="1" x14ac:dyDescent="0.3">
      <c r="A25" s="302" t="s">
        <v>76</v>
      </c>
      <c r="B25" s="571" t="s">
        <v>111</v>
      </c>
      <c r="C25" s="572" t="s">
        <v>77</v>
      </c>
      <c r="D25" s="332">
        <v>1</v>
      </c>
      <c r="E25" s="332">
        <v>0</v>
      </c>
      <c r="F25" s="332">
        <v>25.4</v>
      </c>
      <c r="G25" s="177">
        <f>(D25*4)+(E25*9)+(F25*4)</f>
        <v>105.6</v>
      </c>
      <c r="H25" s="177">
        <v>0</v>
      </c>
      <c r="I25" s="334">
        <v>14.16</v>
      </c>
      <c r="J25" s="184" t="e">
        <f>I25/C25*1000</f>
        <v>#VALUE!</v>
      </c>
      <c r="K25" s="28"/>
      <c r="L25" s="28"/>
      <c r="M25" s="28"/>
      <c r="N25" s="28"/>
      <c r="O25" s="28"/>
      <c r="P25" s="28"/>
      <c r="Q25" s="27"/>
    </row>
    <row r="26" spans="1:17" ht="46.5" customHeight="1" thickBot="1" x14ac:dyDescent="0.3">
      <c r="A26" s="302" t="s">
        <v>76</v>
      </c>
      <c r="B26" s="194" t="s">
        <v>178</v>
      </c>
      <c r="C26" s="195">
        <v>20.9</v>
      </c>
      <c r="D26" s="36">
        <v>9.6</v>
      </c>
      <c r="E26" s="36">
        <v>9.4</v>
      </c>
      <c r="F26" s="36">
        <v>15.6</v>
      </c>
      <c r="G26" s="26">
        <f>(D26*4)+(E26*9)+(F26*4)</f>
        <v>185.4</v>
      </c>
      <c r="H26" s="26">
        <v>0</v>
      </c>
      <c r="I26" s="148">
        <v>1.31</v>
      </c>
      <c r="J26" s="184">
        <f>I26/C26*1000</f>
        <v>62.679425837320586</v>
      </c>
      <c r="K26" s="28"/>
      <c r="L26" s="28"/>
      <c r="M26" s="28"/>
      <c r="N26" s="28"/>
      <c r="O26" s="28"/>
      <c r="P26" s="28"/>
      <c r="Q26" s="27"/>
    </row>
    <row r="27" spans="1:17" ht="32.25" customHeight="1" thickTop="1" thickBot="1" x14ac:dyDescent="0.3">
      <c r="A27" s="458"/>
      <c r="B27" s="459" t="s">
        <v>8</v>
      </c>
      <c r="C27" s="460"/>
      <c r="D27" s="458">
        <f t="shared" ref="D27:I27" si="0">SUM(D21:D26)</f>
        <v>24.9</v>
      </c>
      <c r="E27" s="458">
        <f t="shared" si="0"/>
        <v>18.899999999999999</v>
      </c>
      <c r="F27" s="458">
        <f t="shared" si="0"/>
        <v>85.97</v>
      </c>
      <c r="G27" s="458">
        <f t="shared" si="0"/>
        <v>613.58000000000004</v>
      </c>
      <c r="H27" s="461">
        <f t="shared" si="0"/>
        <v>0</v>
      </c>
      <c r="I27" s="505">
        <f t="shared" si="0"/>
        <v>78</v>
      </c>
      <c r="J27" s="28"/>
      <c r="K27" s="28"/>
      <c r="L27" s="28"/>
      <c r="M27" s="28"/>
      <c r="N27" s="28"/>
      <c r="O27" s="28"/>
      <c r="P27" s="28"/>
      <c r="Q27" s="27"/>
    </row>
    <row r="28" spans="1:17" ht="26.25" customHeight="1" thickTop="1" x14ac:dyDescent="0.25">
      <c r="A28" s="249"/>
      <c r="B28" s="96" t="s">
        <v>30</v>
      </c>
      <c r="C28" s="248"/>
      <c r="D28" s="249"/>
      <c r="E28" s="249"/>
      <c r="F28" s="249"/>
      <c r="G28" s="250"/>
      <c r="H28" s="250"/>
      <c r="I28" s="149"/>
      <c r="J28" s="37"/>
      <c r="K28" s="37"/>
      <c r="L28" s="37"/>
      <c r="M28" s="37"/>
      <c r="N28" s="37"/>
      <c r="O28" s="37"/>
      <c r="P28" s="37"/>
      <c r="Q28" s="28"/>
    </row>
    <row r="29" spans="1:17" ht="42.75" customHeight="1" thickBot="1" x14ac:dyDescent="0.3">
      <c r="A29" s="372" t="s">
        <v>119</v>
      </c>
      <c r="B29" s="371" t="s">
        <v>118</v>
      </c>
      <c r="C29" s="193">
        <v>50</v>
      </c>
      <c r="D29" s="357">
        <v>0.6</v>
      </c>
      <c r="E29" s="357">
        <v>3</v>
      </c>
      <c r="F29" s="358">
        <v>2.1</v>
      </c>
      <c r="G29" s="220">
        <f>(D29*4)+(E29*9)+(F29*4)</f>
        <v>37.799999999999997</v>
      </c>
      <c r="H29" s="363">
        <v>0</v>
      </c>
      <c r="I29" s="570">
        <v>11.72</v>
      </c>
      <c r="J29" s="37"/>
      <c r="K29" s="37"/>
      <c r="L29" s="37"/>
      <c r="M29" s="37"/>
      <c r="N29" s="37"/>
      <c r="O29" s="37"/>
      <c r="P29" s="37"/>
      <c r="Q29" s="28"/>
    </row>
    <row r="30" spans="1:17" ht="49.5" customHeight="1" thickBot="1" x14ac:dyDescent="0.3">
      <c r="A30" s="191" t="s">
        <v>227</v>
      </c>
      <c r="B30" s="194" t="s">
        <v>228</v>
      </c>
      <c r="C30" s="195">
        <v>200</v>
      </c>
      <c r="D30" s="36">
        <v>6.8</v>
      </c>
      <c r="E30" s="36">
        <v>2.2000000000000002</v>
      </c>
      <c r="F30" s="36">
        <v>9.8000000000000007</v>
      </c>
      <c r="G30" s="63">
        <v>114.6</v>
      </c>
      <c r="H30" s="63">
        <v>0</v>
      </c>
      <c r="I30" s="137">
        <v>13.69</v>
      </c>
      <c r="J30" s="37"/>
      <c r="K30" s="37"/>
      <c r="L30" s="37"/>
      <c r="M30" s="37"/>
      <c r="N30" s="37"/>
      <c r="O30" s="37"/>
      <c r="P30" s="37"/>
    </row>
    <row r="31" spans="1:17" ht="45.75" customHeight="1" thickBot="1" x14ac:dyDescent="0.3">
      <c r="A31" s="197">
        <v>436</v>
      </c>
      <c r="B31" s="194" t="s">
        <v>182</v>
      </c>
      <c r="C31" s="195">
        <v>180</v>
      </c>
      <c r="D31" s="36">
        <v>14</v>
      </c>
      <c r="E31" s="36">
        <v>8.8000000000000007</v>
      </c>
      <c r="F31" s="36">
        <v>40.9</v>
      </c>
      <c r="G31" s="63">
        <f>(D31+F31)*4+E31*9</f>
        <v>298.8</v>
      </c>
      <c r="H31" s="63">
        <v>0</v>
      </c>
      <c r="I31" s="137">
        <v>59.89</v>
      </c>
      <c r="J31" s="37"/>
      <c r="K31" s="37"/>
      <c r="L31" s="37"/>
      <c r="M31" s="37"/>
      <c r="N31" s="37"/>
      <c r="O31" s="37"/>
      <c r="P31" s="37"/>
    </row>
    <row r="32" spans="1:17" ht="42" customHeight="1" thickBot="1" x14ac:dyDescent="0.3">
      <c r="A32" s="197">
        <v>631</v>
      </c>
      <c r="B32" s="196" t="s">
        <v>171</v>
      </c>
      <c r="C32" s="197" t="s">
        <v>92</v>
      </c>
      <c r="D32" s="24">
        <v>0.15</v>
      </c>
      <c r="E32" s="24">
        <v>0</v>
      </c>
      <c r="F32" s="24">
        <v>19.3</v>
      </c>
      <c r="G32" s="63">
        <f>(D32+F32)*4+E32*9</f>
        <v>77.8</v>
      </c>
      <c r="H32" s="63">
        <v>60</v>
      </c>
      <c r="I32" s="148">
        <v>8.58</v>
      </c>
      <c r="J32" s="184"/>
      <c r="K32" s="37"/>
      <c r="L32" s="37"/>
      <c r="M32" s="37"/>
      <c r="N32" s="37"/>
      <c r="O32" s="37"/>
      <c r="P32" s="37"/>
    </row>
    <row r="33" spans="1:16" ht="37.5" customHeight="1" thickBot="1" x14ac:dyDescent="0.3">
      <c r="A33" s="133" t="s">
        <v>76</v>
      </c>
      <c r="B33" s="205" t="s">
        <v>36</v>
      </c>
      <c r="C33" s="217">
        <v>18.5</v>
      </c>
      <c r="D33" s="25">
        <v>1.4</v>
      </c>
      <c r="E33" s="25">
        <v>0.2</v>
      </c>
      <c r="F33" s="25">
        <v>8.8000000000000007</v>
      </c>
      <c r="G33" s="26">
        <f>(D33+F33)*4+E33*9</f>
        <v>42.6</v>
      </c>
      <c r="H33" s="26">
        <v>0</v>
      </c>
      <c r="I33" s="148">
        <v>1.1599999999999999</v>
      </c>
      <c r="J33" s="184">
        <f>I33/C33*1000</f>
        <v>62.702702702702702</v>
      </c>
      <c r="K33" s="37"/>
      <c r="L33" s="37"/>
      <c r="M33" s="37"/>
      <c r="N33" s="37"/>
      <c r="O33" s="37"/>
      <c r="P33" s="37"/>
    </row>
    <row r="34" spans="1:16" ht="37.5" customHeight="1" thickBot="1" x14ac:dyDescent="0.3">
      <c r="A34" s="133" t="s">
        <v>76</v>
      </c>
      <c r="B34" s="205" t="s">
        <v>13</v>
      </c>
      <c r="C34" s="217">
        <v>15.4</v>
      </c>
      <c r="D34" s="25">
        <v>3</v>
      </c>
      <c r="E34" s="25">
        <v>0.4</v>
      </c>
      <c r="F34" s="25">
        <v>18.5</v>
      </c>
      <c r="G34" s="26">
        <f>(D34+F34)*4+E34*9</f>
        <v>89.6</v>
      </c>
      <c r="H34" s="26">
        <v>0</v>
      </c>
      <c r="I34" s="137">
        <v>0.96</v>
      </c>
      <c r="J34" s="184">
        <f>I34/C34*1000</f>
        <v>62.33766233766233</v>
      </c>
      <c r="K34" s="37"/>
      <c r="L34" s="37"/>
      <c r="M34" s="37"/>
      <c r="N34" s="37"/>
      <c r="O34" s="37"/>
      <c r="P34" s="37"/>
    </row>
    <row r="35" spans="1:16" ht="36" hidden="1" customHeight="1" thickBot="1" x14ac:dyDescent="0.3">
      <c r="A35" s="146"/>
      <c r="B35" s="230" t="s">
        <v>75</v>
      </c>
      <c r="C35" s="168" t="s">
        <v>75</v>
      </c>
      <c r="D35" s="100" t="s">
        <v>75</v>
      </c>
      <c r="E35" s="100" t="s">
        <v>75</v>
      </c>
      <c r="F35" s="100" t="s">
        <v>75</v>
      </c>
      <c r="G35" s="26" t="s">
        <v>75</v>
      </c>
      <c r="H35" s="26"/>
      <c r="I35" s="228" t="s">
        <v>75</v>
      </c>
      <c r="J35" s="184"/>
      <c r="K35" s="37"/>
      <c r="L35" s="37"/>
      <c r="M35" s="37"/>
      <c r="N35" s="37"/>
      <c r="O35" s="37"/>
      <c r="P35" s="37"/>
    </row>
    <row r="36" spans="1:16" ht="30" customHeight="1" thickTop="1" thickBot="1" x14ac:dyDescent="0.3">
      <c r="A36" s="487"/>
      <c r="B36" s="471" t="s">
        <v>8</v>
      </c>
      <c r="C36" s="380"/>
      <c r="D36" s="472">
        <f>SUM(D29:D35)</f>
        <v>25.949999999999996</v>
      </c>
      <c r="E36" s="472">
        <f>SUM(E29:E35)</f>
        <v>14.6</v>
      </c>
      <c r="F36" s="472">
        <f>SUM(F29:F35)</f>
        <v>99.399999999999991</v>
      </c>
      <c r="G36" s="472">
        <f>SUM(G30:G35)</f>
        <v>623.4</v>
      </c>
      <c r="H36" s="488">
        <f>SUM(H29:H35)</f>
        <v>60</v>
      </c>
      <c r="I36" s="492">
        <f>SUM(I29:I35)</f>
        <v>95.999999999999986</v>
      </c>
      <c r="J36" s="28"/>
      <c r="K36" s="28"/>
      <c r="L36" s="28"/>
      <c r="M36" s="28"/>
      <c r="N36" s="28"/>
      <c r="O36" s="28"/>
      <c r="P36" s="28"/>
    </row>
    <row r="37" spans="1:16" ht="33.75" hidden="1" customHeight="1" thickBot="1" x14ac:dyDescent="0.3">
      <c r="A37" s="6"/>
      <c r="B37" s="12" t="s">
        <v>10</v>
      </c>
      <c r="C37" s="143"/>
      <c r="D37" s="8" t="e">
        <f>D17+#REF!</f>
        <v>#REF!</v>
      </c>
      <c r="E37" s="8" t="e">
        <f>E17+#REF!</f>
        <v>#REF!</v>
      </c>
      <c r="F37" s="8" t="e">
        <f>F17+#REF!</f>
        <v>#REF!</v>
      </c>
      <c r="G37" s="39" t="e">
        <f>G17+#REF!</f>
        <v>#REF!</v>
      </c>
      <c r="H37" s="115"/>
      <c r="I37" s="156"/>
      <c r="J37" s="28"/>
      <c r="K37" s="37"/>
      <c r="L37" s="37"/>
      <c r="M37" s="37"/>
      <c r="N37" s="37"/>
      <c r="O37" s="28"/>
      <c r="P37" s="28"/>
    </row>
    <row r="38" spans="1:16" ht="27.75" customHeight="1" thickTop="1" x14ac:dyDescent="0.25">
      <c r="A38" s="4"/>
      <c r="B38" s="96" t="s">
        <v>31</v>
      </c>
      <c r="C38" s="130"/>
      <c r="D38" s="4"/>
      <c r="E38" s="4"/>
      <c r="F38" s="4"/>
      <c r="G38" s="42"/>
      <c r="H38" s="42"/>
      <c r="I38" s="235"/>
      <c r="J38" s="28"/>
      <c r="K38" s="37"/>
      <c r="L38" s="37"/>
      <c r="M38" s="37"/>
      <c r="N38" s="37"/>
      <c r="O38" s="28"/>
      <c r="P38" s="28"/>
    </row>
    <row r="39" spans="1:16" ht="50.25" customHeight="1" thickBot="1" x14ac:dyDescent="0.3">
      <c r="A39" s="372" t="s">
        <v>119</v>
      </c>
      <c r="B39" s="371" t="s">
        <v>118</v>
      </c>
      <c r="C39" s="193">
        <v>90</v>
      </c>
      <c r="D39" s="357">
        <v>0.7</v>
      </c>
      <c r="E39" s="357">
        <v>3.3</v>
      </c>
      <c r="F39" s="358">
        <v>2.6</v>
      </c>
      <c r="G39" s="220">
        <f>(D39*4)+(E39*9)+(F39*4)</f>
        <v>42.9</v>
      </c>
      <c r="H39" s="363">
        <v>0</v>
      </c>
      <c r="I39" s="570">
        <v>21.09</v>
      </c>
      <c r="J39" s="28"/>
      <c r="K39" s="37"/>
      <c r="L39" s="37"/>
      <c r="M39" s="37"/>
      <c r="N39" s="37"/>
      <c r="O39" s="28"/>
      <c r="P39" s="28"/>
    </row>
    <row r="40" spans="1:16" ht="60" customHeight="1" thickBot="1" x14ac:dyDescent="0.3">
      <c r="A40" s="191" t="s">
        <v>227</v>
      </c>
      <c r="B40" s="194" t="s">
        <v>228</v>
      </c>
      <c r="C40" s="195">
        <v>250</v>
      </c>
      <c r="D40" s="36">
        <v>8.5</v>
      </c>
      <c r="E40" s="36">
        <v>2.7</v>
      </c>
      <c r="F40" s="36">
        <v>12.3</v>
      </c>
      <c r="G40" s="63">
        <v>114.6</v>
      </c>
      <c r="H40" s="63">
        <v>0</v>
      </c>
      <c r="I40" s="137">
        <v>17.12</v>
      </c>
      <c r="J40" s="37"/>
      <c r="K40" s="37"/>
      <c r="L40" s="37"/>
      <c r="M40" s="37"/>
      <c r="N40" s="37"/>
      <c r="O40" s="37"/>
      <c r="P40" s="37"/>
    </row>
    <row r="41" spans="1:16" ht="39.75" customHeight="1" thickBot="1" x14ac:dyDescent="0.3">
      <c r="A41" s="197">
        <v>436</v>
      </c>
      <c r="B41" s="194" t="s">
        <v>182</v>
      </c>
      <c r="C41" s="195">
        <v>200</v>
      </c>
      <c r="D41" s="36">
        <v>15.3</v>
      </c>
      <c r="E41" s="36">
        <v>9.3000000000000007</v>
      </c>
      <c r="F41" s="36">
        <v>44.2</v>
      </c>
      <c r="G41" s="63">
        <f>(D41+F41)*4+E41*9</f>
        <v>321.7</v>
      </c>
      <c r="H41" s="63">
        <v>0</v>
      </c>
      <c r="I41" s="148">
        <v>66.55</v>
      </c>
      <c r="J41" s="37"/>
      <c r="K41" s="37"/>
      <c r="L41" s="37"/>
      <c r="M41" s="37"/>
      <c r="N41" s="37"/>
      <c r="O41" s="37"/>
      <c r="P41" s="37"/>
    </row>
    <row r="42" spans="1:16" ht="40.5" customHeight="1" thickBot="1" x14ac:dyDescent="0.3">
      <c r="A42" s="197">
        <v>631</v>
      </c>
      <c r="B42" s="196" t="s">
        <v>171</v>
      </c>
      <c r="C42" s="197" t="s">
        <v>93</v>
      </c>
      <c r="D42" s="24">
        <v>0.15</v>
      </c>
      <c r="E42" s="24">
        <v>0</v>
      </c>
      <c r="F42" s="24">
        <v>19.3</v>
      </c>
      <c r="G42" s="63">
        <f>(D42+F42)*4+E42*9</f>
        <v>77.8</v>
      </c>
      <c r="H42" s="63">
        <v>60</v>
      </c>
      <c r="I42" s="148">
        <v>8.64</v>
      </c>
      <c r="J42" s="184"/>
      <c r="K42" s="37"/>
      <c r="L42" s="37"/>
      <c r="M42" s="37"/>
      <c r="N42" s="37"/>
      <c r="O42" s="37"/>
      <c r="P42" s="37"/>
    </row>
    <row r="43" spans="1:16" ht="42" customHeight="1" thickBot="1" x14ac:dyDescent="0.3">
      <c r="A43" s="133" t="s">
        <v>76</v>
      </c>
      <c r="B43" s="205" t="s">
        <v>36</v>
      </c>
      <c r="C43" s="217">
        <v>25.6</v>
      </c>
      <c r="D43" s="25">
        <v>3</v>
      </c>
      <c r="E43" s="25">
        <v>0.4</v>
      </c>
      <c r="F43" s="25">
        <v>18.5</v>
      </c>
      <c r="G43" s="26">
        <f>(D43+F43)*4+E43*9</f>
        <v>89.6</v>
      </c>
      <c r="H43" s="26">
        <v>0</v>
      </c>
      <c r="I43" s="148">
        <v>1.6</v>
      </c>
      <c r="J43" s="184">
        <f>I43/C43*1000</f>
        <v>62.5</v>
      </c>
      <c r="K43" s="37"/>
      <c r="L43" s="37"/>
      <c r="M43" s="37"/>
      <c r="N43" s="37"/>
      <c r="O43" s="37"/>
      <c r="P43" s="37"/>
    </row>
    <row r="44" spans="1:16" ht="37.5" customHeight="1" thickBot="1" x14ac:dyDescent="0.3">
      <c r="A44" s="133"/>
      <c r="B44" s="205"/>
      <c r="C44" s="217"/>
      <c r="D44" s="25"/>
      <c r="E44" s="25"/>
      <c r="F44" s="25"/>
      <c r="G44" s="26"/>
      <c r="H44" s="26"/>
      <c r="I44" s="137"/>
      <c r="J44" s="184" t="e">
        <f>I44/C44*1000</f>
        <v>#DIV/0!</v>
      </c>
      <c r="K44" s="37"/>
      <c r="L44" s="37"/>
      <c r="M44" s="37"/>
      <c r="N44" s="28"/>
      <c r="O44" s="37"/>
      <c r="P44" s="28"/>
    </row>
    <row r="45" spans="1:16" ht="44.25" hidden="1" customHeight="1" thickBot="1" x14ac:dyDescent="0.3">
      <c r="A45" s="146"/>
      <c r="B45" s="230" t="s">
        <v>75</v>
      </c>
      <c r="C45" s="168" t="s">
        <v>75</v>
      </c>
      <c r="D45" s="100" t="s">
        <v>75</v>
      </c>
      <c r="E45" s="100" t="s">
        <v>75</v>
      </c>
      <c r="F45" s="25">
        <v>18.5</v>
      </c>
      <c r="G45" s="26" t="s">
        <v>75</v>
      </c>
      <c r="H45" s="26"/>
      <c r="I45" s="228" t="s">
        <v>75</v>
      </c>
      <c r="J45" s="184"/>
      <c r="K45" s="37"/>
      <c r="L45" s="37"/>
      <c r="M45" s="37"/>
      <c r="N45" s="28"/>
      <c r="O45" s="37"/>
      <c r="P45" s="28"/>
    </row>
    <row r="46" spans="1:16" ht="31.5" customHeight="1" thickTop="1" thickBot="1" x14ac:dyDescent="0.3">
      <c r="A46" s="487"/>
      <c r="B46" s="471" t="s">
        <v>8</v>
      </c>
      <c r="C46" s="380"/>
      <c r="D46" s="472">
        <f>SUM(D39:D44)</f>
        <v>27.65</v>
      </c>
      <c r="E46" s="472">
        <f>SUM(E39:E44)</f>
        <v>15.700000000000001</v>
      </c>
      <c r="F46" s="472">
        <f>SUM(F39:F44)</f>
        <v>96.9</v>
      </c>
      <c r="G46" s="472">
        <f>SUM(G39:G44)</f>
        <v>646.6</v>
      </c>
      <c r="H46" s="506">
        <f>SUM(H40:H44)</f>
        <v>60</v>
      </c>
      <c r="I46" s="492">
        <f>SUM(I39:I45)</f>
        <v>114.99999999999999</v>
      </c>
      <c r="J46" s="28"/>
      <c r="K46" s="37"/>
      <c r="L46" s="37"/>
      <c r="M46" s="37"/>
      <c r="N46" s="28"/>
      <c r="O46" s="37"/>
      <c r="P46" s="28"/>
    </row>
    <row r="47" spans="1:16" ht="24.95" hidden="1" customHeight="1" thickBot="1" x14ac:dyDescent="0.3">
      <c r="A47" s="6"/>
      <c r="B47" s="11"/>
      <c r="C47" s="169"/>
      <c r="D47" s="8"/>
      <c r="E47" s="8"/>
      <c r="F47" s="8"/>
      <c r="G47" s="251"/>
      <c r="H47" s="251"/>
      <c r="I47" s="151"/>
      <c r="J47" s="28"/>
      <c r="K47" s="37"/>
      <c r="L47" s="37"/>
      <c r="M47" s="37"/>
      <c r="N47" s="28"/>
      <c r="O47" s="37"/>
      <c r="P47" s="28"/>
    </row>
    <row r="48" spans="1:16" ht="28.5" customHeight="1" thickTop="1" thickBot="1" x14ac:dyDescent="0.3">
      <c r="A48" s="6"/>
      <c r="B48" s="59" t="s">
        <v>131</v>
      </c>
      <c r="C48" s="143"/>
      <c r="D48" s="8"/>
      <c r="E48" s="8"/>
      <c r="F48" s="8"/>
      <c r="G48" s="39"/>
      <c r="H48" s="39"/>
      <c r="I48" s="151"/>
      <c r="J48" s="28"/>
      <c r="K48" s="28"/>
      <c r="L48" s="28"/>
      <c r="M48" s="28"/>
      <c r="N48" s="28"/>
      <c r="O48" s="28"/>
      <c r="P48" s="28"/>
    </row>
    <row r="49" spans="1:16" ht="45.75" customHeight="1" thickBot="1" x14ac:dyDescent="0.3">
      <c r="A49" s="131">
        <v>311</v>
      </c>
      <c r="B49" s="194" t="s">
        <v>149</v>
      </c>
      <c r="C49" s="197" t="s">
        <v>265</v>
      </c>
      <c r="D49" s="36">
        <v>9.1</v>
      </c>
      <c r="E49" s="36">
        <v>6.1</v>
      </c>
      <c r="F49" s="36">
        <v>16</v>
      </c>
      <c r="G49" s="63">
        <f>(D49+F49)*4+E49*9</f>
        <v>155.30000000000001</v>
      </c>
      <c r="H49" s="63">
        <v>0</v>
      </c>
      <c r="I49" s="148">
        <v>13.87</v>
      </c>
    </row>
    <row r="50" spans="1:16" ht="39.75" customHeight="1" thickBot="1" x14ac:dyDescent="0.35">
      <c r="A50" s="302">
        <v>692</v>
      </c>
      <c r="B50" s="346" t="s">
        <v>11</v>
      </c>
      <c r="C50" s="569" t="s">
        <v>105</v>
      </c>
      <c r="D50" s="595">
        <v>3.8</v>
      </c>
      <c r="E50" s="595">
        <v>3.2</v>
      </c>
      <c r="F50" s="595">
        <v>20.170000000000002</v>
      </c>
      <c r="G50" s="596">
        <f>(D50*4)+(E50*9)+(F50*4)</f>
        <v>124.68</v>
      </c>
      <c r="H50" s="596">
        <v>0</v>
      </c>
      <c r="I50" s="334">
        <v>9.33</v>
      </c>
      <c r="J50" s="30"/>
      <c r="K50" s="29"/>
      <c r="L50" s="31"/>
      <c r="M50" s="31"/>
      <c r="N50" s="31"/>
      <c r="O50" s="31"/>
      <c r="P50" s="31"/>
    </row>
    <row r="51" spans="1:16" ht="42" customHeight="1" thickBot="1" x14ac:dyDescent="0.35">
      <c r="A51" s="167" t="s">
        <v>15</v>
      </c>
      <c r="B51" s="194" t="s">
        <v>36</v>
      </c>
      <c r="C51" s="253" t="s">
        <v>266</v>
      </c>
      <c r="D51" s="2">
        <v>2.6</v>
      </c>
      <c r="E51" s="3">
        <v>0.3</v>
      </c>
      <c r="F51" s="3">
        <v>16.2</v>
      </c>
      <c r="G51" s="26">
        <f>(D51*4)+(E51*9)+(F51*4)</f>
        <v>77.899999999999991</v>
      </c>
      <c r="H51" s="26">
        <v>0</v>
      </c>
      <c r="I51" s="228">
        <v>1.2</v>
      </c>
      <c r="J51" s="184">
        <f>I51/C51*1000</f>
        <v>62.5</v>
      </c>
      <c r="K51" s="29"/>
      <c r="L51" s="31"/>
      <c r="M51" s="31"/>
      <c r="N51" s="31"/>
      <c r="O51" s="31"/>
      <c r="P51" s="31"/>
    </row>
    <row r="52" spans="1:16" ht="37.5" customHeight="1" thickBot="1" x14ac:dyDescent="0.35">
      <c r="A52" s="131"/>
      <c r="B52" s="196" t="s">
        <v>144</v>
      </c>
      <c r="C52" s="197">
        <v>120</v>
      </c>
      <c r="D52" s="9">
        <v>1.4</v>
      </c>
      <c r="E52" s="61">
        <v>0.2</v>
      </c>
      <c r="F52" s="61">
        <v>8.8000000000000007</v>
      </c>
      <c r="G52" s="55">
        <f>(D52*4)+(E52*9)+(F52*4)</f>
        <v>42.6</v>
      </c>
      <c r="H52" s="26">
        <v>0</v>
      </c>
      <c r="I52" s="148">
        <v>17.600000000000001</v>
      </c>
      <c r="J52" s="184">
        <f>I52/C52*1000</f>
        <v>146.66666666666666</v>
      </c>
      <c r="K52" s="29"/>
      <c r="L52" s="31"/>
      <c r="M52" s="31"/>
      <c r="N52" s="31"/>
      <c r="O52" s="31"/>
      <c r="P52" s="31"/>
    </row>
    <row r="53" spans="1:16" ht="6" customHeight="1" thickBot="1" x14ac:dyDescent="0.35">
      <c r="A53" s="547"/>
      <c r="B53" s="548"/>
      <c r="C53" s="549"/>
      <c r="D53" s="550"/>
      <c r="E53" s="550"/>
      <c r="F53" s="550"/>
      <c r="G53" s="551"/>
      <c r="H53" s="551"/>
      <c r="I53" s="552"/>
      <c r="J53" s="184"/>
      <c r="K53" s="29"/>
      <c r="L53" s="31"/>
      <c r="M53" s="31"/>
      <c r="N53" s="31"/>
      <c r="O53" s="31"/>
      <c r="P53" s="31"/>
    </row>
    <row r="54" spans="1:16" ht="30" customHeight="1" thickBot="1" x14ac:dyDescent="0.35">
      <c r="A54" s="553"/>
      <c r="B54" s="554" t="s">
        <v>8</v>
      </c>
      <c r="C54" s="578"/>
      <c r="D54" s="556">
        <f t="shared" ref="D54:I54" si="1">SUM(D49:D53)</f>
        <v>16.899999999999999</v>
      </c>
      <c r="E54" s="556">
        <f t="shared" si="1"/>
        <v>9.8000000000000007</v>
      </c>
      <c r="F54" s="556">
        <f t="shared" si="1"/>
        <v>61.17</v>
      </c>
      <c r="G54" s="556">
        <f t="shared" si="1"/>
        <v>400.48</v>
      </c>
      <c r="H54" s="556">
        <f t="shared" si="1"/>
        <v>0</v>
      </c>
      <c r="I54" s="592">
        <f t="shared" si="1"/>
        <v>42</v>
      </c>
      <c r="J54" s="30"/>
      <c r="K54" s="29"/>
      <c r="L54" s="31"/>
      <c r="M54" s="31"/>
      <c r="N54" s="31"/>
      <c r="O54" s="31"/>
      <c r="P54" s="31"/>
    </row>
    <row r="55" spans="1:16" ht="35.1" customHeight="1" thickBot="1" x14ac:dyDescent="0.3">
      <c r="A55" s="422"/>
      <c r="B55" s="59" t="s">
        <v>156</v>
      </c>
      <c r="C55" s="422"/>
      <c r="D55" s="422"/>
      <c r="E55" s="422"/>
      <c r="F55" s="422"/>
      <c r="G55" s="422"/>
      <c r="H55" s="422"/>
      <c r="I55" s="422"/>
    </row>
    <row r="56" spans="1:16" ht="0.75" customHeight="1" thickBot="1" x14ac:dyDescent="0.3">
      <c r="A56" s="372"/>
      <c r="B56" s="371"/>
      <c r="C56" s="193"/>
      <c r="D56" s="357"/>
      <c r="E56" s="357"/>
      <c r="F56" s="358"/>
      <c r="G56" s="220"/>
      <c r="H56" s="363"/>
      <c r="I56" s="570"/>
    </row>
    <row r="57" spans="1:16" ht="3" customHeight="1" thickBot="1" x14ac:dyDescent="0.3">
      <c r="A57" s="191"/>
      <c r="B57" s="194"/>
      <c r="C57" s="195"/>
      <c r="D57" s="36"/>
      <c r="E57" s="36"/>
      <c r="F57" s="36"/>
      <c r="G57" s="63"/>
      <c r="H57" s="63"/>
      <c r="I57" s="137"/>
    </row>
    <row r="58" spans="1:16" ht="35.1" customHeight="1" thickBot="1" x14ac:dyDescent="0.3">
      <c r="A58" s="197">
        <v>436</v>
      </c>
      <c r="B58" s="194" t="s">
        <v>182</v>
      </c>
      <c r="C58" s="195">
        <v>200</v>
      </c>
      <c r="D58" s="36">
        <v>14</v>
      </c>
      <c r="E58" s="36">
        <v>8.8000000000000007</v>
      </c>
      <c r="F58" s="36">
        <v>40.9</v>
      </c>
      <c r="G58" s="63">
        <f>(D58+F58)*4+E58*9</f>
        <v>298.8</v>
      </c>
      <c r="H58" s="63">
        <v>0</v>
      </c>
      <c r="I58" s="137">
        <v>66.55</v>
      </c>
    </row>
    <row r="59" spans="1:16" ht="35.1" customHeight="1" thickBot="1" x14ac:dyDescent="0.3">
      <c r="A59" s="197">
        <v>631</v>
      </c>
      <c r="B59" s="196" t="s">
        <v>171</v>
      </c>
      <c r="C59" s="197" t="s">
        <v>93</v>
      </c>
      <c r="D59" s="24">
        <v>0.15</v>
      </c>
      <c r="E59" s="24">
        <v>0</v>
      </c>
      <c r="F59" s="24">
        <v>19.3</v>
      </c>
      <c r="G59" s="63">
        <f>(D59+F59)*4+E59*9</f>
        <v>77.8</v>
      </c>
      <c r="H59" s="63">
        <v>60</v>
      </c>
      <c r="I59" s="148">
        <v>8.64</v>
      </c>
      <c r="J59" s="184" t="e">
        <f>I59/C59*1000</f>
        <v>#VALUE!</v>
      </c>
    </row>
    <row r="60" spans="1:16" ht="35.1" customHeight="1" thickBot="1" x14ac:dyDescent="0.3">
      <c r="A60" s="133" t="s">
        <v>76</v>
      </c>
      <c r="B60" s="205" t="s">
        <v>36</v>
      </c>
      <c r="C60" s="217">
        <v>44.85</v>
      </c>
      <c r="D60" s="25">
        <v>1.4</v>
      </c>
      <c r="E60" s="25">
        <v>0.2</v>
      </c>
      <c r="F60" s="25">
        <v>8.8000000000000007</v>
      </c>
      <c r="G60" s="26">
        <f>(D60+F60)*4+E60*9</f>
        <v>42.6</v>
      </c>
      <c r="H60" s="26">
        <v>0</v>
      </c>
      <c r="I60" s="148">
        <v>2.81</v>
      </c>
      <c r="J60" s="184">
        <f>I60/C60*1000</f>
        <v>62.653288740245259</v>
      </c>
    </row>
    <row r="61" spans="1:16" ht="35.1" customHeight="1" thickTop="1" thickBot="1" x14ac:dyDescent="0.3">
      <c r="A61" s="487"/>
      <c r="B61" s="471" t="s">
        <v>8</v>
      </c>
      <c r="C61" s="380"/>
      <c r="D61" s="506">
        <f t="shared" ref="D61:I61" si="2">SUM(D56:D60)</f>
        <v>15.55</v>
      </c>
      <c r="E61" s="506">
        <f t="shared" si="2"/>
        <v>9</v>
      </c>
      <c r="F61" s="506">
        <f t="shared" si="2"/>
        <v>69</v>
      </c>
      <c r="G61" s="506">
        <f t="shared" si="2"/>
        <v>419.20000000000005</v>
      </c>
      <c r="H61" s="506">
        <f t="shared" si="2"/>
        <v>60</v>
      </c>
      <c r="I61" s="492">
        <f t="shared" si="2"/>
        <v>78</v>
      </c>
    </row>
    <row r="62" spans="1:16" ht="35.1" customHeight="1" thickTop="1" x14ac:dyDescent="0.3">
      <c r="B62" s="32" t="s">
        <v>61</v>
      </c>
      <c r="C62" s="32"/>
      <c r="D62" s="32"/>
      <c r="E62" s="86"/>
      <c r="F62" s="85"/>
      <c r="G62" s="85"/>
      <c r="H62" s="85"/>
    </row>
    <row r="63" spans="1:16" ht="20.25" x14ac:dyDescent="0.3">
      <c r="B63" s="673"/>
      <c r="C63" s="673"/>
      <c r="D63" s="673"/>
      <c r="E63" s="86"/>
      <c r="F63" s="85"/>
      <c r="G63" s="85"/>
      <c r="H63" s="85"/>
    </row>
    <row r="64" spans="1:16" ht="20.25" x14ac:dyDescent="0.3">
      <c r="B64" s="673" t="s">
        <v>62</v>
      </c>
      <c r="C64" s="673"/>
      <c r="D64" s="673"/>
      <c r="E64" s="85"/>
      <c r="F64" s="85"/>
      <c r="G64" s="85"/>
      <c r="H64" s="85"/>
    </row>
    <row r="65" spans="2:8" ht="20.25" x14ac:dyDescent="0.3">
      <c r="B65" s="85"/>
      <c r="C65" s="85"/>
      <c r="D65" s="85"/>
      <c r="E65" s="85"/>
      <c r="F65" s="85"/>
      <c r="G65" s="85"/>
      <c r="H65" s="85"/>
    </row>
    <row r="66" spans="2:8" ht="20.25" x14ac:dyDescent="0.3">
      <c r="B66" s="32" t="s">
        <v>42</v>
      </c>
      <c r="C66" s="32"/>
      <c r="D66" s="32"/>
    </row>
  </sheetData>
  <mergeCells count="12">
    <mergeCell ref="B63:D63"/>
    <mergeCell ref="B64:D64"/>
    <mergeCell ref="B5:F5"/>
    <mergeCell ref="B6:F6"/>
    <mergeCell ref="F7:I7"/>
    <mergeCell ref="D8:I8"/>
    <mergeCell ref="D9:E9"/>
    <mergeCell ref="C10:C11"/>
    <mergeCell ref="D10:F11"/>
    <mergeCell ref="G10:G11"/>
    <mergeCell ref="H10:H11"/>
    <mergeCell ref="I10:I11"/>
  </mergeCells>
  <printOptions horizontalCentered="1"/>
  <pageMargins left="0.19685039370078741" right="0" top="0.19685039370078741" bottom="0.39370078740157483" header="0.70866141732283472" footer="0.51181102362204722"/>
  <pageSetup paperSize="9" scale="40" orientation="portrait" r:id="rId1"/>
  <headerFooter alignWithMargins="0"/>
  <colBreaks count="1" manualBreakCount="1">
    <brk id="10" max="58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002060"/>
  </sheetPr>
  <dimension ref="A1:Q66"/>
  <sheetViews>
    <sheetView topLeftCell="A16" zoomScale="60" zoomScaleNormal="60" zoomScaleSheetLayoutView="75" workbookViewId="0">
      <selection activeCell="D14" sqref="D14"/>
    </sheetView>
  </sheetViews>
  <sheetFormatPr defaultRowHeight="18" x14ac:dyDescent="0.25"/>
  <cols>
    <col min="1" max="1" width="11" style="1" customWidth="1"/>
    <col min="2" max="2" width="62.6640625" style="1" customWidth="1"/>
    <col min="3" max="3" width="14.33203125" style="1" customWidth="1"/>
    <col min="4" max="4" width="8" style="1" customWidth="1"/>
    <col min="5" max="5" width="8.6640625" style="1"/>
    <col min="6" max="6" width="7.6640625" style="1" customWidth="1"/>
    <col min="7" max="7" width="8.08203125" style="1" customWidth="1"/>
    <col min="8" max="8" width="6.6640625" style="1" customWidth="1"/>
    <col min="9" max="9" width="13.33203125" style="1" customWidth="1"/>
    <col min="10" max="10" width="9.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173"/>
      <c r="J4" s="173"/>
    </row>
    <row r="5" spans="1:16" ht="24.75" customHeight="1" x14ac:dyDescent="0.35">
      <c r="B5" s="690" t="s">
        <v>123</v>
      </c>
      <c r="C5" s="690"/>
      <c r="D5" s="690"/>
      <c r="E5" s="690"/>
      <c r="F5" s="690"/>
      <c r="I5" s="45"/>
    </row>
    <row r="6" spans="1:16" ht="25.5" hidden="1" x14ac:dyDescent="0.35">
      <c r="B6" s="690"/>
      <c r="C6" s="690"/>
      <c r="D6" s="690"/>
      <c r="E6" s="690"/>
      <c r="F6" s="690"/>
    </row>
    <row r="7" spans="1:16" ht="24.95" customHeight="1" x14ac:dyDescent="0.4">
      <c r="F7" s="739" t="s">
        <v>303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39.950000000000003" customHeight="1" thickBot="1" x14ac:dyDescent="0.35">
      <c r="A9" s="35"/>
      <c r="B9" s="35"/>
      <c r="C9" s="35"/>
      <c r="D9" s="677">
        <v>9</v>
      </c>
      <c r="E9" s="677"/>
    </row>
    <row r="10" spans="1:16" ht="37.5" customHeight="1" x14ac:dyDescent="0.25">
      <c r="A10" s="120" t="s">
        <v>0</v>
      </c>
      <c r="B10" s="121" t="s">
        <v>2</v>
      </c>
      <c r="C10" s="678" t="s">
        <v>18</v>
      </c>
      <c r="D10" s="681" t="s">
        <v>19</v>
      </c>
      <c r="E10" s="682"/>
      <c r="F10" s="683"/>
      <c r="G10" s="681" t="s">
        <v>21</v>
      </c>
      <c r="H10" s="678" t="s">
        <v>102</v>
      </c>
      <c r="I10" s="678" t="s">
        <v>23</v>
      </c>
      <c r="J10" s="44" t="s">
        <v>81</v>
      </c>
      <c r="K10" s="44"/>
      <c r="L10" s="44"/>
      <c r="M10" s="38"/>
      <c r="N10" s="44"/>
      <c r="O10" s="44"/>
      <c r="P10" s="44"/>
    </row>
    <row r="11" spans="1:16" ht="38.25" customHeight="1" thickBot="1" x14ac:dyDescent="0.3">
      <c r="A11" s="122" t="s">
        <v>1</v>
      </c>
      <c r="B11" s="123" t="s">
        <v>3</v>
      </c>
      <c r="C11" s="679"/>
      <c r="D11" s="684"/>
      <c r="E11" s="685"/>
      <c r="F11" s="686"/>
      <c r="G11" s="687"/>
      <c r="H11" s="688"/>
      <c r="I11" s="688"/>
      <c r="J11" s="44"/>
      <c r="K11" s="44"/>
      <c r="L11" s="44"/>
      <c r="M11" s="44"/>
      <c r="N11" s="44"/>
      <c r="O11" s="44"/>
      <c r="P11" s="44"/>
    </row>
    <row r="12" spans="1:16" ht="25.5" customHeight="1" thickBot="1" x14ac:dyDescent="0.3">
      <c r="A12" s="2"/>
      <c r="B12" s="300" t="s">
        <v>106</v>
      </c>
      <c r="C12" s="2"/>
      <c r="D12" s="2"/>
      <c r="E12" s="2"/>
      <c r="F12" s="2"/>
      <c r="G12" s="21"/>
      <c r="H12" s="21"/>
      <c r="I12" s="9"/>
      <c r="J12" s="28"/>
      <c r="K12" s="28"/>
      <c r="L12" s="28"/>
      <c r="M12" s="28"/>
      <c r="N12" s="28"/>
      <c r="O12" s="28"/>
      <c r="P12" s="28"/>
    </row>
    <row r="13" spans="1:16" ht="57" customHeight="1" thickBot="1" x14ac:dyDescent="0.3">
      <c r="A13" s="131"/>
      <c r="B13" s="194"/>
      <c r="C13" s="195"/>
      <c r="D13" s="36"/>
      <c r="E13" s="36"/>
      <c r="F13" s="36"/>
      <c r="G13" s="26"/>
      <c r="H13" s="26"/>
      <c r="I13" s="137"/>
      <c r="J13" s="37"/>
      <c r="K13" s="37"/>
      <c r="L13" s="43"/>
      <c r="M13" s="37"/>
      <c r="N13" s="37"/>
      <c r="O13" s="37"/>
      <c r="P13" s="37"/>
    </row>
    <row r="14" spans="1:16" ht="41.25" customHeight="1" thickBot="1" x14ac:dyDescent="0.3">
      <c r="A14" s="131">
        <v>311</v>
      </c>
      <c r="B14" s="194" t="s">
        <v>149</v>
      </c>
      <c r="C14" s="197" t="s">
        <v>143</v>
      </c>
      <c r="D14" s="36">
        <v>9.1</v>
      </c>
      <c r="E14" s="36">
        <v>6.1</v>
      </c>
      <c r="F14" s="36">
        <v>16</v>
      </c>
      <c r="G14" s="63">
        <f>(D14+F14)*4+E14*9</f>
        <v>155.30000000000001</v>
      </c>
      <c r="H14" s="63">
        <v>0</v>
      </c>
      <c r="I14" s="148">
        <v>23.9</v>
      </c>
      <c r="J14" s="37"/>
      <c r="K14" s="37"/>
      <c r="L14" s="37"/>
      <c r="M14" s="37"/>
      <c r="N14" s="37"/>
      <c r="O14" s="37"/>
      <c r="P14" s="37"/>
    </row>
    <row r="15" spans="1:16" ht="41.25" customHeight="1" thickBot="1" x14ac:dyDescent="0.3">
      <c r="A15" s="302">
        <v>692</v>
      </c>
      <c r="B15" s="346" t="s">
        <v>11</v>
      </c>
      <c r="C15" s="569" t="s">
        <v>105</v>
      </c>
      <c r="D15" s="595">
        <v>3.8</v>
      </c>
      <c r="E15" s="595">
        <v>3.2</v>
      </c>
      <c r="F15" s="595">
        <v>20.170000000000002</v>
      </c>
      <c r="G15" s="596">
        <f>(D15*4)+(E15*9)+(F15*4)</f>
        <v>124.68</v>
      </c>
      <c r="H15" s="596">
        <v>0</v>
      </c>
      <c r="I15" s="334">
        <v>9.33</v>
      </c>
      <c r="J15" s="37"/>
      <c r="K15" s="37"/>
      <c r="L15" s="37"/>
      <c r="M15" s="37"/>
      <c r="N15" s="37"/>
      <c r="O15" s="37"/>
      <c r="P15" s="37"/>
    </row>
    <row r="16" spans="1:16" ht="45.75" customHeight="1" thickBot="1" x14ac:dyDescent="0.3">
      <c r="A16" s="131"/>
      <c r="B16" s="196" t="s">
        <v>144</v>
      </c>
      <c r="C16" s="197">
        <v>120</v>
      </c>
      <c r="D16" s="9">
        <v>1.4</v>
      </c>
      <c r="E16" s="61">
        <v>0.2</v>
      </c>
      <c r="F16" s="61">
        <v>8.8000000000000007</v>
      </c>
      <c r="G16" s="55">
        <f>(D16*4)+(E16*9)+(F16*4)</f>
        <v>42.6</v>
      </c>
      <c r="H16" s="26">
        <v>0</v>
      </c>
      <c r="I16" s="148">
        <v>17.600000000000001</v>
      </c>
      <c r="J16" s="184">
        <f>I16/C16*1000</f>
        <v>146.66666666666666</v>
      </c>
      <c r="K16" s="28"/>
      <c r="L16" s="28"/>
      <c r="M16" s="28"/>
      <c r="N16" s="28"/>
      <c r="O16" s="28"/>
      <c r="P16" s="28"/>
    </row>
    <row r="17" spans="1:17" ht="45.75" customHeight="1" thickBot="1" x14ac:dyDescent="0.3">
      <c r="A17" s="302" t="s">
        <v>76</v>
      </c>
      <c r="B17" s="571" t="s">
        <v>111</v>
      </c>
      <c r="C17" s="572" t="s">
        <v>77</v>
      </c>
      <c r="D17" s="332">
        <v>1</v>
      </c>
      <c r="E17" s="332">
        <v>0</v>
      </c>
      <c r="F17" s="332">
        <v>25.4</v>
      </c>
      <c r="G17" s="177">
        <f>(D17*4)+(E17*9)+(F17*4)</f>
        <v>105.6</v>
      </c>
      <c r="H17" s="177">
        <v>0</v>
      </c>
      <c r="I17" s="334">
        <v>14.16</v>
      </c>
      <c r="J17" s="184" t="e">
        <f>I17/C17*1000</f>
        <v>#VALUE!</v>
      </c>
      <c r="K17" s="28"/>
      <c r="L17" s="28"/>
      <c r="M17" s="28"/>
      <c r="N17" s="28"/>
      <c r="O17" s="28"/>
      <c r="P17" s="28"/>
    </row>
    <row r="18" spans="1:17" ht="39" customHeight="1" thickBot="1" x14ac:dyDescent="0.3">
      <c r="A18" s="131" t="s">
        <v>109</v>
      </c>
      <c r="B18" s="194" t="s">
        <v>178</v>
      </c>
      <c r="C18" s="195">
        <v>32.1</v>
      </c>
      <c r="D18" s="36">
        <v>9.6</v>
      </c>
      <c r="E18" s="36">
        <v>9.4</v>
      </c>
      <c r="F18" s="36">
        <v>15.6</v>
      </c>
      <c r="G18" s="26">
        <f>(D18*4)+(E18*9)+(F18*4)</f>
        <v>185.4</v>
      </c>
      <c r="H18" s="26">
        <v>0</v>
      </c>
      <c r="I18" s="148">
        <v>2.0099999999999998</v>
      </c>
      <c r="J18" s="184">
        <f>I18/C18*1000</f>
        <v>62.616822429906527</v>
      </c>
      <c r="K18" s="28"/>
      <c r="L18" s="28"/>
      <c r="M18" s="28"/>
      <c r="N18" s="28"/>
      <c r="O18" s="28"/>
      <c r="P18" s="28"/>
    </row>
    <row r="19" spans="1:17" ht="32.25" customHeight="1" thickBot="1" x14ac:dyDescent="0.3">
      <c r="A19" s="553"/>
      <c r="B19" s="554" t="s">
        <v>8</v>
      </c>
      <c r="C19" s="555"/>
      <c r="D19" s="556">
        <f>SUM(D13:D18)</f>
        <v>24.9</v>
      </c>
      <c r="E19" s="556">
        <f>SUM(E13:E18)</f>
        <v>18.899999999999999</v>
      </c>
      <c r="F19" s="556">
        <f>SUM(F13:F18)</f>
        <v>85.97</v>
      </c>
      <c r="G19" s="556">
        <f>SUM(G13:G18)</f>
        <v>613.58000000000004</v>
      </c>
      <c r="H19" s="557">
        <f>SUM(H13:H17)</f>
        <v>0</v>
      </c>
      <c r="I19" s="558">
        <f>SUM(I13:I18)</f>
        <v>67</v>
      </c>
      <c r="J19" s="28"/>
      <c r="K19" s="28"/>
      <c r="L19" s="28"/>
      <c r="M19" s="28"/>
      <c r="N19" s="28"/>
      <c r="O19" s="28"/>
      <c r="P19" s="28"/>
      <c r="Q19" s="27"/>
    </row>
    <row r="20" spans="1:17" ht="22.5" customHeight="1" thickBot="1" x14ac:dyDescent="0.3">
      <c r="A20" s="9"/>
      <c r="B20" s="300" t="s">
        <v>107</v>
      </c>
      <c r="C20" s="320"/>
      <c r="D20" s="61"/>
      <c r="E20" s="61"/>
      <c r="F20" s="61"/>
      <c r="G20" s="58"/>
      <c r="H20" s="58"/>
      <c r="I20" s="340"/>
      <c r="J20" s="28"/>
      <c r="K20" s="28"/>
      <c r="L20" s="28"/>
      <c r="M20" s="28"/>
      <c r="N20" s="28"/>
      <c r="O20" s="28"/>
      <c r="P20" s="28"/>
      <c r="Q20" s="27"/>
    </row>
    <row r="21" spans="1:17" ht="11.25" customHeight="1" thickBot="1" x14ac:dyDescent="0.3">
      <c r="A21" s="131"/>
      <c r="B21" s="194"/>
      <c r="C21" s="195"/>
      <c r="D21" s="36"/>
      <c r="E21" s="36"/>
      <c r="F21" s="36"/>
      <c r="G21" s="26"/>
      <c r="H21" s="26"/>
      <c r="I21" s="148"/>
      <c r="J21" s="28"/>
      <c r="K21" s="28"/>
      <c r="L21" s="28"/>
      <c r="M21" s="28"/>
      <c r="N21" s="28"/>
      <c r="O21" s="28"/>
      <c r="P21" s="28"/>
      <c r="Q21" s="27"/>
    </row>
    <row r="22" spans="1:17" ht="39.75" customHeight="1" thickBot="1" x14ac:dyDescent="0.3">
      <c r="A22" s="131">
        <v>311</v>
      </c>
      <c r="B22" s="194" t="s">
        <v>149</v>
      </c>
      <c r="C22" s="197" t="s">
        <v>170</v>
      </c>
      <c r="D22" s="36">
        <v>9.1</v>
      </c>
      <c r="E22" s="36">
        <v>6.1</v>
      </c>
      <c r="F22" s="36">
        <v>16</v>
      </c>
      <c r="G22" s="63">
        <f>(D22+F22)*4+E22*9</f>
        <v>155.30000000000001</v>
      </c>
      <c r="H22" s="63">
        <v>0</v>
      </c>
      <c r="I22" s="148">
        <v>35.6</v>
      </c>
      <c r="J22" s="28"/>
      <c r="K22" s="28"/>
      <c r="L22" s="28"/>
      <c r="M22" s="28"/>
      <c r="N22" s="28"/>
      <c r="O22" s="28"/>
      <c r="P22" s="28"/>
      <c r="Q22" s="27"/>
    </row>
    <row r="23" spans="1:17" ht="32.25" customHeight="1" thickBot="1" x14ac:dyDescent="0.3">
      <c r="A23" s="302">
        <v>692</v>
      </c>
      <c r="B23" s="346" t="s">
        <v>11</v>
      </c>
      <c r="C23" s="569" t="s">
        <v>105</v>
      </c>
      <c r="D23" s="595">
        <v>3.8</v>
      </c>
      <c r="E23" s="595">
        <v>3.2</v>
      </c>
      <c r="F23" s="595">
        <v>20.170000000000002</v>
      </c>
      <c r="G23" s="596">
        <f>(D23*4)+(E23*9)+(F23*4)</f>
        <v>124.68</v>
      </c>
      <c r="H23" s="596">
        <v>0</v>
      </c>
      <c r="I23" s="334">
        <v>9.33</v>
      </c>
      <c r="J23" s="184"/>
      <c r="K23" s="28"/>
      <c r="L23" s="28"/>
      <c r="M23" s="28"/>
      <c r="N23" s="28"/>
      <c r="O23" s="28"/>
      <c r="P23" s="28"/>
      <c r="Q23" s="27"/>
    </row>
    <row r="24" spans="1:17" ht="32.25" customHeight="1" thickBot="1" x14ac:dyDescent="0.3">
      <c r="A24" s="131"/>
      <c r="B24" s="196" t="s">
        <v>144</v>
      </c>
      <c r="C24" s="197">
        <v>120</v>
      </c>
      <c r="D24" s="9">
        <v>1.4</v>
      </c>
      <c r="E24" s="61">
        <v>0.2</v>
      </c>
      <c r="F24" s="61">
        <v>8.8000000000000007</v>
      </c>
      <c r="G24" s="55">
        <f>(D24*4)+(E24*9)+(F24*4)</f>
        <v>42.6</v>
      </c>
      <c r="H24" s="26">
        <v>0</v>
      </c>
      <c r="I24" s="148">
        <v>17.600000000000001</v>
      </c>
      <c r="J24" s="184"/>
      <c r="K24" s="28"/>
      <c r="L24" s="28"/>
      <c r="M24" s="28"/>
      <c r="N24" s="28"/>
      <c r="O24" s="28"/>
      <c r="P24" s="28"/>
      <c r="Q24" s="27"/>
    </row>
    <row r="25" spans="1:17" ht="37.5" customHeight="1" thickBot="1" x14ac:dyDescent="0.3">
      <c r="A25" s="302" t="s">
        <v>76</v>
      </c>
      <c r="B25" s="571" t="s">
        <v>111</v>
      </c>
      <c r="C25" s="572" t="s">
        <v>77</v>
      </c>
      <c r="D25" s="332">
        <v>1</v>
      </c>
      <c r="E25" s="332">
        <v>0</v>
      </c>
      <c r="F25" s="332">
        <v>25.4</v>
      </c>
      <c r="G25" s="177">
        <f>(D25*4)+(E25*9)+(F25*4)</f>
        <v>105.6</v>
      </c>
      <c r="H25" s="177">
        <v>0</v>
      </c>
      <c r="I25" s="334">
        <v>14.16</v>
      </c>
      <c r="J25" s="184" t="e">
        <f>I25/C25*1000</f>
        <v>#VALUE!</v>
      </c>
      <c r="K25" s="28"/>
      <c r="L25" s="28"/>
      <c r="M25" s="28"/>
      <c r="N25" s="28"/>
      <c r="O25" s="28"/>
      <c r="P25" s="28"/>
      <c r="Q25" s="27"/>
    </row>
    <row r="26" spans="1:17" ht="46.5" customHeight="1" thickBot="1" x14ac:dyDescent="0.3">
      <c r="A26" s="302" t="s">
        <v>76</v>
      </c>
      <c r="B26" s="194" t="s">
        <v>178</v>
      </c>
      <c r="C26" s="195">
        <v>20.9</v>
      </c>
      <c r="D26" s="36">
        <v>9.6</v>
      </c>
      <c r="E26" s="36">
        <v>9.4</v>
      </c>
      <c r="F26" s="36">
        <v>15.6</v>
      </c>
      <c r="G26" s="26">
        <f>(D26*4)+(E26*9)+(F26*4)</f>
        <v>185.4</v>
      </c>
      <c r="H26" s="26">
        <v>0</v>
      </c>
      <c r="I26" s="148">
        <v>1.31</v>
      </c>
      <c r="J26" s="184">
        <f>I26/C26*1000</f>
        <v>62.679425837320586</v>
      </c>
      <c r="K26" s="28"/>
      <c r="L26" s="28"/>
      <c r="M26" s="28"/>
      <c r="N26" s="28"/>
      <c r="O26" s="28"/>
      <c r="P26" s="28"/>
      <c r="Q26" s="27"/>
    </row>
    <row r="27" spans="1:17" ht="32.25" customHeight="1" thickTop="1" thickBot="1" x14ac:dyDescent="0.3">
      <c r="A27" s="458"/>
      <c r="B27" s="459" t="s">
        <v>8</v>
      </c>
      <c r="C27" s="460"/>
      <c r="D27" s="458">
        <f t="shared" ref="D27:I27" si="0">SUM(D21:D26)</f>
        <v>24.9</v>
      </c>
      <c r="E27" s="458">
        <f t="shared" si="0"/>
        <v>18.899999999999999</v>
      </c>
      <c r="F27" s="458">
        <f t="shared" si="0"/>
        <v>85.97</v>
      </c>
      <c r="G27" s="458">
        <f t="shared" si="0"/>
        <v>613.58000000000004</v>
      </c>
      <c r="H27" s="461">
        <f t="shared" si="0"/>
        <v>0</v>
      </c>
      <c r="I27" s="505">
        <f t="shared" si="0"/>
        <v>78</v>
      </c>
      <c r="J27" s="28"/>
      <c r="K27" s="28"/>
      <c r="L27" s="28"/>
      <c r="M27" s="28"/>
      <c r="N27" s="28"/>
      <c r="O27" s="28"/>
      <c r="P27" s="28"/>
      <c r="Q27" s="27"/>
    </row>
    <row r="28" spans="1:17" ht="26.25" customHeight="1" thickTop="1" x14ac:dyDescent="0.25">
      <c r="A28" s="249"/>
      <c r="B28" s="96" t="s">
        <v>30</v>
      </c>
      <c r="C28" s="248"/>
      <c r="D28" s="249"/>
      <c r="E28" s="249"/>
      <c r="F28" s="249"/>
      <c r="G28" s="250"/>
      <c r="H28" s="250"/>
      <c r="I28" s="149"/>
      <c r="J28" s="37"/>
      <c r="K28" s="37"/>
      <c r="L28" s="37"/>
      <c r="M28" s="37"/>
      <c r="N28" s="37"/>
      <c r="O28" s="37"/>
      <c r="P28" s="37"/>
      <c r="Q28" s="28"/>
    </row>
    <row r="29" spans="1:17" ht="42.75" customHeight="1" thickBot="1" x14ac:dyDescent="0.3">
      <c r="A29" s="372" t="s">
        <v>119</v>
      </c>
      <c r="B29" s="371" t="s">
        <v>118</v>
      </c>
      <c r="C29" s="193">
        <v>40</v>
      </c>
      <c r="D29" s="357">
        <v>0.6</v>
      </c>
      <c r="E29" s="357">
        <v>3</v>
      </c>
      <c r="F29" s="358">
        <v>2.1</v>
      </c>
      <c r="G29" s="220">
        <f>(D29*4)+(E29*9)+(F29*4)</f>
        <v>37.799999999999997</v>
      </c>
      <c r="H29" s="363">
        <v>0</v>
      </c>
      <c r="I29" s="570">
        <v>9.3800000000000008</v>
      </c>
      <c r="J29" s="37"/>
      <c r="K29" s="37"/>
      <c r="L29" s="37"/>
      <c r="M29" s="37"/>
      <c r="N29" s="37"/>
      <c r="O29" s="37"/>
      <c r="P29" s="37"/>
      <c r="Q29" s="28"/>
    </row>
    <row r="30" spans="1:17" ht="49.5" customHeight="1" thickBot="1" x14ac:dyDescent="0.3">
      <c r="A30" s="191" t="s">
        <v>227</v>
      </c>
      <c r="B30" s="194" t="s">
        <v>228</v>
      </c>
      <c r="C30" s="195">
        <v>200</v>
      </c>
      <c r="D30" s="36">
        <v>6.8</v>
      </c>
      <c r="E30" s="36">
        <v>2.2000000000000002</v>
      </c>
      <c r="F30" s="36">
        <v>9.8000000000000007</v>
      </c>
      <c r="G30" s="63">
        <v>114.6</v>
      </c>
      <c r="H30" s="63">
        <v>0</v>
      </c>
      <c r="I30" s="137">
        <v>13.69</v>
      </c>
      <c r="J30" s="37"/>
      <c r="K30" s="37"/>
      <c r="L30" s="37"/>
      <c r="M30" s="37"/>
      <c r="N30" s="37"/>
      <c r="O30" s="37"/>
      <c r="P30" s="37"/>
    </row>
    <row r="31" spans="1:17" ht="45.75" customHeight="1" thickBot="1" x14ac:dyDescent="0.3">
      <c r="A31" s="197">
        <v>436</v>
      </c>
      <c r="B31" s="194" t="s">
        <v>182</v>
      </c>
      <c r="C31" s="195">
        <v>180</v>
      </c>
      <c r="D31" s="36">
        <v>14</v>
      </c>
      <c r="E31" s="36">
        <v>8.8000000000000007</v>
      </c>
      <c r="F31" s="36">
        <v>40.9</v>
      </c>
      <c r="G31" s="63">
        <f>(D31+F31)*4+E31*9</f>
        <v>298.8</v>
      </c>
      <c r="H31" s="63">
        <v>0</v>
      </c>
      <c r="I31" s="137">
        <v>59.89</v>
      </c>
      <c r="J31" s="37"/>
      <c r="K31" s="37"/>
      <c r="L31" s="37"/>
      <c r="M31" s="37"/>
      <c r="N31" s="37"/>
      <c r="O31" s="37"/>
      <c r="P31" s="37"/>
    </row>
    <row r="32" spans="1:17" ht="42" customHeight="1" thickBot="1" x14ac:dyDescent="0.3">
      <c r="A32" s="197">
        <v>631</v>
      </c>
      <c r="B32" s="196" t="s">
        <v>171</v>
      </c>
      <c r="C32" s="197" t="s">
        <v>92</v>
      </c>
      <c r="D32" s="24">
        <v>0.15</v>
      </c>
      <c r="E32" s="24">
        <v>0</v>
      </c>
      <c r="F32" s="24">
        <v>19.3</v>
      </c>
      <c r="G32" s="63">
        <f>(D32+F32)*4+E32*9</f>
        <v>77.8</v>
      </c>
      <c r="H32" s="63">
        <v>60</v>
      </c>
      <c r="I32" s="148">
        <v>10.41</v>
      </c>
      <c r="J32" s="184"/>
      <c r="K32" s="37"/>
      <c r="L32" s="37"/>
      <c r="M32" s="37"/>
      <c r="N32" s="37"/>
      <c r="O32" s="37"/>
      <c r="P32" s="37"/>
    </row>
    <row r="33" spans="1:16" ht="37.5" customHeight="1" thickBot="1" x14ac:dyDescent="0.3">
      <c r="A33" s="133" t="s">
        <v>76</v>
      </c>
      <c r="B33" s="205" t="s">
        <v>36</v>
      </c>
      <c r="C33" s="217">
        <v>23.5</v>
      </c>
      <c r="D33" s="25">
        <v>1.4</v>
      </c>
      <c r="E33" s="25">
        <v>0.2</v>
      </c>
      <c r="F33" s="25">
        <v>8.8000000000000007</v>
      </c>
      <c r="G33" s="26">
        <f>(D33+F33)*4+E33*9</f>
        <v>42.6</v>
      </c>
      <c r="H33" s="26">
        <v>0</v>
      </c>
      <c r="I33" s="148">
        <v>1.47</v>
      </c>
      <c r="J33" s="184">
        <f>I33/C33*1000</f>
        <v>62.553191489361701</v>
      </c>
      <c r="K33" s="37"/>
      <c r="L33" s="37"/>
      <c r="M33" s="37"/>
      <c r="N33" s="37"/>
      <c r="O33" s="37"/>
      <c r="P33" s="37"/>
    </row>
    <row r="34" spans="1:16" ht="37.5" customHeight="1" thickBot="1" x14ac:dyDescent="0.3">
      <c r="A34" s="133" t="s">
        <v>76</v>
      </c>
      <c r="B34" s="205" t="s">
        <v>13</v>
      </c>
      <c r="C34" s="217">
        <v>18.5</v>
      </c>
      <c r="D34" s="25">
        <v>3</v>
      </c>
      <c r="E34" s="25">
        <v>0.4</v>
      </c>
      <c r="F34" s="25">
        <v>18.5</v>
      </c>
      <c r="G34" s="26">
        <f>(D34+F34)*4+E34*9</f>
        <v>89.6</v>
      </c>
      <c r="H34" s="26">
        <v>0</v>
      </c>
      <c r="I34" s="137">
        <v>1.1599999999999999</v>
      </c>
      <c r="J34" s="184">
        <f>I34/C34*1000</f>
        <v>62.702702702702702</v>
      </c>
      <c r="K34" s="37"/>
      <c r="L34" s="37"/>
      <c r="M34" s="37"/>
      <c r="N34" s="37"/>
      <c r="O34" s="37"/>
      <c r="P34" s="37"/>
    </row>
    <row r="35" spans="1:16" ht="36" hidden="1" customHeight="1" thickBot="1" x14ac:dyDescent="0.3">
      <c r="A35" s="146"/>
      <c r="B35" s="230" t="s">
        <v>75</v>
      </c>
      <c r="C35" s="168" t="s">
        <v>75</v>
      </c>
      <c r="D35" s="100" t="s">
        <v>75</v>
      </c>
      <c r="E35" s="100" t="s">
        <v>75</v>
      </c>
      <c r="F35" s="100" t="s">
        <v>75</v>
      </c>
      <c r="G35" s="26" t="s">
        <v>75</v>
      </c>
      <c r="H35" s="26"/>
      <c r="I35" s="228" t="s">
        <v>75</v>
      </c>
      <c r="J35" s="184"/>
      <c r="K35" s="37"/>
      <c r="L35" s="37"/>
      <c r="M35" s="37"/>
      <c r="N35" s="37"/>
      <c r="O35" s="37"/>
      <c r="P35" s="37"/>
    </row>
    <row r="36" spans="1:16" ht="30" customHeight="1" thickTop="1" thickBot="1" x14ac:dyDescent="0.3">
      <c r="A36" s="487"/>
      <c r="B36" s="471" t="s">
        <v>8</v>
      </c>
      <c r="C36" s="380"/>
      <c r="D36" s="472">
        <f>SUM(D29:D35)</f>
        <v>25.949999999999996</v>
      </c>
      <c r="E36" s="472">
        <f>SUM(E29:E35)</f>
        <v>14.6</v>
      </c>
      <c r="F36" s="472">
        <f>SUM(F29:F35)</f>
        <v>99.399999999999991</v>
      </c>
      <c r="G36" s="472">
        <f>SUM(G30:G35)</f>
        <v>623.4</v>
      </c>
      <c r="H36" s="488">
        <f>SUM(H29:H35)</f>
        <v>60</v>
      </c>
      <c r="I36" s="492">
        <f>SUM(I29:I35)</f>
        <v>96</v>
      </c>
      <c r="J36" s="28"/>
      <c r="K36" s="28"/>
      <c r="L36" s="28"/>
      <c r="M36" s="28"/>
      <c r="N36" s="28"/>
      <c r="O36" s="28"/>
      <c r="P36" s="28"/>
    </row>
    <row r="37" spans="1:16" ht="33.75" hidden="1" customHeight="1" thickBot="1" x14ac:dyDescent="0.3">
      <c r="A37" s="6"/>
      <c r="B37" s="12" t="s">
        <v>10</v>
      </c>
      <c r="C37" s="143"/>
      <c r="D37" s="8" t="e">
        <f>D17+#REF!</f>
        <v>#REF!</v>
      </c>
      <c r="E37" s="8" t="e">
        <f>E17+#REF!</f>
        <v>#REF!</v>
      </c>
      <c r="F37" s="8" t="e">
        <f>F17+#REF!</f>
        <v>#REF!</v>
      </c>
      <c r="G37" s="39" t="e">
        <f>G17+#REF!</f>
        <v>#REF!</v>
      </c>
      <c r="H37" s="115"/>
      <c r="I37" s="156"/>
      <c r="J37" s="28"/>
      <c r="K37" s="37"/>
      <c r="L37" s="37"/>
      <c r="M37" s="37"/>
      <c r="N37" s="37"/>
      <c r="O37" s="28"/>
      <c r="P37" s="28"/>
    </row>
    <row r="38" spans="1:16" ht="27.75" customHeight="1" thickTop="1" x14ac:dyDescent="0.25">
      <c r="A38" s="4"/>
      <c r="B38" s="96" t="s">
        <v>31</v>
      </c>
      <c r="C38" s="130"/>
      <c r="D38" s="4"/>
      <c r="E38" s="4"/>
      <c r="F38" s="4"/>
      <c r="G38" s="42"/>
      <c r="H38" s="42"/>
      <c r="I38" s="235"/>
      <c r="J38" s="28"/>
      <c r="K38" s="37"/>
      <c r="L38" s="37"/>
      <c r="M38" s="37"/>
      <c r="N38" s="37"/>
      <c r="O38" s="28"/>
      <c r="P38" s="28"/>
    </row>
    <row r="39" spans="1:16" ht="50.25" customHeight="1" thickBot="1" x14ac:dyDescent="0.3">
      <c r="A39" s="372" t="s">
        <v>119</v>
      </c>
      <c r="B39" s="371" t="s">
        <v>118</v>
      </c>
      <c r="C39" s="193">
        <v>80</v>
      </c>
      <c r="D39" s="357">
        <v>0.7</v>
      </c>
      <c r="E39" s="357">
        <v>3.3</v>
      </c>
      <c r="F39" s="358">
        <v>2.6</v>
      </c>
      <c r="G39" s="220">
        <f>(D39*4)+(E39*9)+(F39*4)</f>
        <v>42.9</v>
      </c>
      <c r="H39" s="363">
        <v>0</v>
      </c>
      <c r="I39" s="570">
        <v>18.75</v>
      </c>
      <c r="J39" s="28"/>
      <c r="K39" s="37"/>
      <c r="L39" s="37"/>
      <c r="M39" s="37"/>
      <c r="N39" s="37"/>
      <c r="O39" s="28"/>
      <c r="P39" s="28"/>
    </row>
    <row r="40" spans="1:16" ht="60" customHeight="1" thickBot="1" x14ac:dyDescent="0.3">
      <c r="A40" s="191" t="s">
        <v>227</v>
      </c>
      <c r="B40" s="194" t="s">
        <v>228</v>
      </c>
      <c r="C40" s="195">
        <v>250</v>
      </c>
      <c r="D40" s="36">
        <v>8.5</v>
      </c>
      <c r="E40" s="36">
        <v>2.7</v>
      </c>
      <c r="F40" s="36">
        <v>12.3</v>
      </c>
      <c r="G40" s="63">
        <v>114.6</v>
      </c>
      <c r="H40" s="63">
        <v>0</v>
      </c>
      <c r="I40" s="137">
        <v>17.12</v>
      </c>
      <c r="J40" s="37"/>
      <c r="K40" s="37"/>
      <c r="L40" s="37"/>
      <c r="M40" s="37"/>
      <c r="N40" s="37"/>
      <c r="O40" s="37"/>
      <c r="P40" s="37"/>
    </row>
    <row r="41" spans="1:16" ht="39.75" customHeight="1" thickBot="1" x14ac:dyDescent="0.3">
      <c r="A41" s="197">
        <v>436</v>
      </c>
      <c r="B41" s="194" t="s">
        <v>182</v>
      </c>
      <c r="C41" s="195">
        <v>200</v>
      </c>
      <c r="D41" s="36">
        <v>15.3</v>
      </c>
      <c r="E41" s="36">
        <v>9.3000000000000007</v>
      </c>
      <c r="F41" s="36">
        <v>44.2</v>
      </c>
      <c r="G41" s="63">
        <f>(D41+F41)*4+E41*9</f>
        <v>321.7</v>
      </c>
      <c r="H41" s="63">
        <v>0</v>
      </c>
      <c r="I41" s="148">
        <v>66.55</v>
      </c>
      <c r="J41" s="37"/>
      <c r="K41" s="37"/>
      <c r="L41" s="37"/>
      <c r="M41" s="37"/>
      <c r="N41" s="37"/>
      <c r="O41" s="37"/>
      <c r="P41" s="37"/>
    </row>
    <row r="42" spans="1:16" ht="40.5" customHeight="1" thickBot="1" x14ac:dyDescent="0.3">
      <c r="A42" s="197">
        <v>631</v>
      </c>
      <c r="B42" s="196" t="s">
        <v>171</v>
      </c>
      <c r="C42" s="197" t="s">
        <v>93</v>
      </c>
      <c r="D42" s="24">
        <v>0.15</v>
      </c>
      <c r="E42" s="24">
        <v>0</v>
      </c>
      <c r="F42" s="24">
        <v>19.3</v>
      </c>
      <c r="G42" s="63">
        <f>(D42+F42)*4+E42*9</f>
        <v>77.8</v>
      </c>
      <c r="H42" s="63">
        <v>60</v>
      </c>
      <c r="I42" s="148">
        <v>10.5</v>
      </c>
      <c r="J42" s="184"/>
      <c r="K42" s="37"/>
      <c r="L42" s="37"/>
      <c r="M42" s="37"/>
      <c r="N42" s="37"/>
      <c r="O42" s="37"/>
      <c r="P42" s="37"/>
    </row>
    <row r="43" spans="1:16" ht="42" customHeight="1" thickBot="1" x14ac:dyDescent="0.3">
      <c r="A43" s="133" t="s">
        <v>76</v>
      </c>
      <c r="B43" s="205" t="s">
        <v>36</v>
      </c>
      <c r="C43" s="217">
        <v>18.5</v>
      </c>
      <c r="D43" s="25">
        <v>3</v>
      </c>
      <c r="E43" s="25">
        <v>0.4</v>
      </c>
      <c r="F43" s="25">
        <v>18.5</v>
      </c>
      <c r="G43" s="26">
        <f>(D43+F43)*4+E43*9</f>
        <v>89.6</v>
      </c>
      <c r="H43" s="26">
        <v>0</v>
      </c>
      <c r="I43" s="137">
        <v>1.1599999999999999</v>
      </c>
      <c r="J43" s="184">
        <f>I43/C43*1000</f>
        <v>62.702702702702702</v>
      </c>
      <c r="K43" s="37"/>
      <c r="L43" s="37"/>
      <c r="M43" s="37"/>
      <c r="N43" s="37"/>
      <c r="O43" s="37"/>
      <c r="P43" s="37"/>
    </row>
    <row r="44" spans="1:16" ht="37.5" customHeight="1" thickBot="1" x14ac:dyDescent="0.3">
      <c r="A44" s="133" t="s">
        <v>76</v>
      </c>
      <c r="B44" s="205" t="s">
        <v>13</v>
      </c>
      <c r="C44" s="217">
        <v>14.7</v>
      </c>
      <c r="D44" s="25">
        <v>3</v>
      </c>
      <c r="E44" s="25">
        <v>0.4</v>
      </c>
      <c r="F44" s="25">
        <v>18.5</v>
      </c>
      <c r="G44" s="26">
        <f>(D44+F44)*4+E44*9</f>
        <v>89.6</v>
      </c>
      <c r="H44" s="26">
        <v>0</v>
      </c>
      <c r="I44" s="137">
        <v>0.92</v>
      </c>
      <c r="J44" s="184">
        <f>I44/C44*1000</f>
        <v>62.585034013605451</v>
      </c>
      <c r="K44" s="37"/>
      <c r="L44" s="37"/>
      <c r="M44" s="37"/>
      <c r="N44" s="28"/>
      <c r="O44" s="37"/>
      <c r="P44" s="28"/>
    </row>
    <row r="45" spans="1:16" ht="44.25" hidden="1" customHeight="1" thickBot="1" x14ac:dyDescent="0.3">
      <c r="A45" s="146"/>
      <c r="B45" s="230" t="s">
        <v>75</v>
      </c>
      <c r="C45" s="168" t="s">
        <v>75</v>
      </c>
      <c r="D45" s="100" t="s">
        <v>75</v>
      </c>
      <c r="E45" s="100" t="s">
        <v>75</v>
      </c>
      <c r="F45" s="25">
        <v>18.5</v>
      </c>
      <c r="G45" s="26" t="s">
        <v>75</v>
      </c>
      <c r="H45" s="26"/>
      <c r="I45" s="228" t="s">
        <v>75</v>
      </c>
      <c r="J45" s="184"/>
      <c r="K45" s="37"/>
      <c r="L45" s="37"/>
      <c r="M45" s="37"/>
      <c r="N45" s="28"/>
      <c r="O45" s="37"/>
      <c r="P45" s="28"/>
    </row>
    <row r="46" spans="1:16" ht="31.5" customHeight="1" thickTop="1" thickBot="1" x14ac:dyDescent="0.3">
      <c r="A46" s="487"/>
      <c r="B46" s="471" t="s">
        <v>8</v>
      </c>
      <c r="C46" s="380"/>
      <c r="D46" s="472">
        <f>SUM(D39:D44)</f>
        <v>30.65</v>
      </c>
      <c r="E46" s="472">
        <f>SUM(E39:E44)</f>
        <v>16.100000000000001</v>
      </c>
      <c r="F46" s="472">
        <f>SUM(F39:F44)</f>
        <v>115.4</v>
      </c>
      <c r="G46" s="472">
        <f>SUM(G39:G44)</f>
        <v>736.2</v>
      </c>
      <c r="H46" s="506">
        <f>SUM(H40:H44)</f>
        <v>60</v>
      </c>
      <c r="I46" s="492">
        <f>SUM(I39:I45)</f>
        <v>115</v>
      </c>
      <c r="J46" s="28"/>
      <c r="K46" s="37"/>
      <c r="L46" s="37"/>
      <c r="M46" s="37"/>
      <c r="N46" s="28"/>
      <c r="O46" s="37"/>
      <c r="P46" s="28"/>
    </row>
    <row r="47" spans="1:16" ht="24.95" hidden="1" customHeight="1" thickBot="1" x14ac:dyDescent="0.3">
      <c r="A47" s="6"/>
      <c r="B47" s="11"/>
      <c r="C47" s="169"/>
      <c r="D47" s="8"/>
      <c r="E47" s="8"/>
      <c r="F47" s="8"/>
      <c r="G47" s="251"/>
      <c r="H47" s="251"/>
      <c r="I47" s="151"/>
      <c r="J47" s="28"/>
      <c r="K47" s="37"/>
      <c r="L47" s="37"/>
      <c r="M47" s="37"/>
      <c r="N47" s="28"/>
      <c r="O47" s="37"/>
      <c r="P47" s="28"/>
    </row>
    <row r="48" spans="1:16" ht="28.5" customHeight="1" thickTop="1" thickBot="1" x14ac:dyDescent="0.3">
      <c r="A48" s="6"/>
      <c r="B48" s="59" t="s">
        <v>131</v>
      </c>
      <c r="C48" s="143"/>
      <c r="D48" s="8"/>
      <c r="E48" s="8"/>
      <c r="F48" s="8"/>
      <c r="G48" s="39"/>
      <c r="H48" s="39"/>
      <c r="I48" s="151"/>
      <c r="J48" s="28"/>
      <c r="K48" s="28"/>
      <c r="L48" s="28"/>
      <c r="M48" s="28"/>
      <c r="N48" s="28"/>
      <c r="O48" s="28"/>
      <c r="P48" s="28"/>
    </row>
    <row r="49" spans="1:16" ht="45.75" customHeight="1" thickBot="1" x14ac:dyDescent="0.3">
      <c r="A49" s="131">
        <v>311</v>
      </c>
      <c r="B49" s="194" t="s">
        <v>149</v>
      </c>
      <c r="C49" s="197" t="s">
        <v>265</v>
      </c>
      <c r="D49" s="36">
        <v>9.1</v>
      </c>
      <c r="E49" s="36">
        <v>6.1</v>
      </c>
      <c r="F49" s="36">
        <v>16</v>
      </c>
      <c r="G49" s="63">
        <f>(D49+F49)*4+E49*9</f>
        <v>155.30000000000001</v>
      </c>
      <c r="H49" s="63">
        <v>0</v>
      </c>
      <c r="I49" s="148">
        <v>13.87</v>
      </c>
    </row>
    <row r="50" spans="1:16" ht="39.75" customHeight="1" thickBot="1" x14ac:dyDescent="0.35">
      <c r="A50" s="302">
        <v>692</v>
      </c>
      <c r="B50" s="346" t="s">
        <v>11</v>
      </c>
      <c r="C50" s="569" t="s">
        <v>105</v>
      </c>
      <c r="D50" s="595">
        <v>3.8</v>
      </c>
      <c r="E50" s="595">
        <v>3.2</v>
      </c>
      <c r="F50" s="595">
        <v>20.170000000000002</v>
      </c>
      <c r="G50" s="596">
        <f>(D50*4)+(E50*9)+(F50*4)</f>
        <v>124.68</v>
      </c>
      <c r="H50" s="596">
        <v>0</v>
      </c>
      <c r="I50" s="334">
        <v>9.33</v>
      </c>
      <c r="J50" s="30"/>
      <c r="K50" s="29"/>
      <c r="L50" s="31"/>
      <c r="M50" s="31"/>
      <c r="N50" s="31"/>
      <c r="O50" s="31"/>
      <c r="P50" s="31"/>
    </row>
    <row r="51" spans="1:16" ht="42" customHeight="1" thickBot="1" x14ac:dyDescent="0.35">
      <c r="A51" s="167" t="s">
        <v>15</v>
      </c>
      <c r="B51" s="194" t="s">
        <v>36</v>
      </c>
      <c r="C51" s="253" t="s">
        <v>266</v>
      </c>
      <c r="D51" s="2">
        <v>2.6</v>
      </c>
      <c r="E51" s="3">
        <v>0.3</v>
      </c>
      <c r="F51" s="3">
        <v>16.2</v>
      </c>
      <c r="G51" s="26">
        <f>(D51*4)+(E51*9)+(F51*4)</f>
        <v>77.899999999999991</v>
      </c>
      <c r="H51" s="26">
        <v>0</v>
      </c>
      <c r="I51" s="228">
        <v>1.2</v>
      </c>
      <c r="J51" s="184">
        <f>I51/C51*1000</f>
        <v>62.5</v>
      </c>
      <c r="K51" s="29"/>
      <c r="L51" s="31"/>
      <c r="M51" s="31"/>
      <c r="N51" s="31"/>
      <c r="O51" s="31"/>
      <c r="P51" s="31"/>
    </row>
    <row r="52" spans="1:16" ht="37.5" customHeight="1" thickBot="1" x14ac:dyDescent="0.35">
      <c r="A52" s="131"/>
      <c r="B52" s="196" t="s">
        <v>144</v>
      </c>
      <c r="C52" s="197">
        <v>120</v>
      </c>
      <c r="D52" s="9">
        <v>1.4</v>
      </c>
      <c r="E52" s="61">
        <v>0.2</v>
      </c>
      <c r="F52" s="61">
        <v>8.8000000000000007</v>
      </c>
      <c r="G52" s="55">
        <f>(D52*4)+(E52*9)+(F52*4)</f>
        <v>42.6</v>
      </c>
      <c r="H52" s="26">
        <v>0</v>
      </c>
      <c r="I52" s="148">
        <v>17.600000000000001</v>
      </c>
      <c r="J52" s="184">
        <f>I52/C52*1000</f>
        <v>146.66666666666666</v>
      </c>
      <c r="K52" s="29"/>
      <c r="L52" s="31"/>
      <c r="M52" s="31"/>
      <c r="N52" s="31"/>
      <c r="O52" s="31"/>
      <c r="P52" s="31"/>
    </row>
    <row r="53" spans="1:16" ht="6" customHeight="1" thickBot="1" x14ac:dyDescent="0.35">
      <c r="A53" s="547"/>
      <c r="B53" s="548"/>
      <c r="C53" s="549"/>
      <c r="D53" s="550"/>
      <c r="E53" s="550"/>
      <c r="F53" s="550"/>
      <c r="G53" s="551"/>
      <c r="H53" s="551"/>
      <c r="I53" s="552"/>
      <c r="J53" s="184"/>
      <c r="K53" s="29"/>
      <c r="L53" s="31"/>
      <c r="M53" s="31"/>
      <c r="N53" s="31"/>
      <c r="O53" s="31"/>
      <c r="P53" s="31"/>
    </row>
    <row r="54" spans="1:16" ht="30" customHeight="1" thickBot="1" x14ac:dyDescent="0.35">
      <c r="A54" s="553"/>
      <c r="B54" s="554" t="s">
        <v>8</v>
      </c>
      <c r="C54" s="578"/>
      <c r="D54" s="556">
        <f t="shared" ref="D54:I54" si="1">SUM(D49:D53)</f>
        <v>16.899999999999999</v>
      </c>
      <c r="E54" s="556">
        <f t="shared" si="1"/>
        <v>9.8000000000000007</v>
      </c>
      <c r="F54" s="556">
        <f t="shared" si="1"/>
        <v>61.17</v>
      </c>
      <c r="G54" s="556">
        <f t="shared" si="1"/>
        <v>400.48</v>
      </c>
      <c r="H54" s="556">
        <f t="shared" si="1"/>
        <v>0</v>
      </c>
      <c r="I54" s="592">
        <f t="shared" si="1"/>
        <v>42</v>
      </c>
      <c r="J54" s="30"/>
      <c r="K54" s="29"/>
      <c r="L54" s="31"/>
      <c r="M54" s="31"/>
      <c r="N54" s="31"/>
      <c r="O54" s="31"/>
      <c r="P54" s="31"/>
    </row>
    <row r="55" spans="1:16" ht="35.1" customHeight="1" thickBot="1" x14ac:dyDescent="0.3">
      <c r="A55" s="422"/>
      <c r="B55" s="59" t="s">
        <v>156</v>
      </c>
      <c r="C55" s="422"/>
      <c r="D55" s="422"/>
      <c r="E55" s="422"/>
      <c r="F55" s="422"/>
      <c r="G55" s="422"/>
      <c r="H55" s="422"/>
      <c r="I55" s="422"/>
    </row>
    <row r="56" spans="1:16" ht="0.75" customHeight="1" thickBot="1" x14ac:dyDescent="0.3">
      <c r="A56" s="372"/>
      <c r="B56" s="371"/>
      <c r="C56" s="193"/>
      <c r="D56" s="357"/>
      <c r="E56" s="357"/>
      <c r="F56" s="358"/>
      <c r="G56" s="220"/>
      <c r="H56" s="363"/>
      <c r="I56" s="570"/>
    </row>
    <row r="57" spans="1:16" ht="3" customHeight="1" thickBot="1" x14ac:dyDescent="0.3">
      <c r="A57" s="191"/>
      <c r="B57" s="194"/>
      <c r="C57" s="195"/>
      <c r="D57" s="36"/>
      <c r="E57" s="36"/>
      <c r="F57" s="36"/>
      <c r="G57" s="63"/>
      <c r="H57" s="63"/>
      <c r="I57" s="137"/>
    </row>
    <row r="58" spans="1:16" ht="35.1" customHeight="1" thickBot="1" x14ac:dyDescent="0.3">
      <c r="A58" s="197">
        <v>436</v>
      </c>
      <c r="B58" s="194" t="s">
        <v>182</v>
      </c>
      <c r="C58" s="195">
        <v>200</v>
      </c>
      <c r="D58" s="36">
        <v>14</v>
      </c>
      <c r="E58" s="36">
        <v>8.8000000000000007</v>
      </c>
      <c r="F58" s="36">
        <v>40.9</v>
      </c>
      <c r="G58" s="63">
        <f>(D58+F58)*4+E58*9</f>
        <v>298.8</v>
      </c>
      <c r="H58" s="63">
        <v>0</v>
      </c>
      <c r="I58" s="137">
        <v>66.55</v>
      </c>
    </row>
    <row r="59" spans="1:16" ht="35.1" customHeight="1" thickBot="1" x14ac:dyDescent="0.3">
      <c r="A59" s="197">
        <v>631</v>
      </c>
      <c r="B59" s="196" t="s">
        <v>171</v>
      </c>
      <c r="C59" s="197" t="s">
        <v>93</v>
      </c>
      <c r="D59" s="24">
        <v>0.15</v>
      </c>
      <c r="E59" s="24">
        <v>0</v>
      </c>
      <c r="F59" s="24">
        <v>19.3</v>
      </c>
      <c r="G59" s="63">
        <f>(D59+F59)*4+E59*9</f>
        <v>77.8</v>
      </c>
      <c r="H59" s="63">
        <v>60</v>
      </c>
      <c r="I59" s="148">
        <v>10.5</v>
      </c>
      <c r="J59" s="184" t="e">
        <f>I59/C59*1000</f>
        <v>#VALUE!</v>
      </c>
    </row>
    <row r="60" spans="1:16" ht="35.1" customHeight="1" thickBot="1" x14ac:dyDescent="0.3">
      <c r="A60" s="133" t="s">
        <v>76</v>
      </c>
      <c r="B60" s="205" t="s">
        <v>36</v>
      </c>
      <c r="C60" s="217">
        <v>15.2</v>
      </c>
      <c r="D60" s="25">
        <v>1.4</v>
      </c>
      <c r="E60" s="25">
        <v>0.2</v>
      </c>
      <c r="F60" s="25">
        <v>8.8000000000000007</v>
      </c>
      <c r="G60" s="26">
        <f>(D60+F60)*4+E60*9</f>
        <v>42.6</v>
      </c>
      <c r="H60" s="26">
        <v>0</v>
      </c>
      <c r="I60" s="148">
        <v>0.95</v>
      </c>
      <c r="J60" s="184">
        <f>I60/C60*1000</f>
        <v>62.5</v>
      </c>
    </row>
    <row r="61" spans="1:16" ht="35.1" customHeight="1" thickTop="1" thickBot="1" x14ac:dyDescent="0.3">
      <c r="A61" s="487"/>
      <c r="B61" s="471" t="s">
        <v>8</v>
      </c>
      <c r="C61" s="380"/>
      <c r="D61" s="506">
        <f t="shared" ref="D61:I61" si="2">SUM(D56:D60)</f>
        <v>15.55</v>
      </c>
      <c r="E61" s="506">
        <f t="shared" si="2"/>
        <v>9</v>
      </c>
      <c r="F61" s="506">
        <f t="shared" si="2"/>
        <v>69</v>
      </c>
      <c r="G61" s="506">
        <f t="shared" si="2"/>
        <v>419.20000000000005</v>
      </c>
      <c r="H61" s="506">
        <f t="shared" si="2"/>
        <v>60</v>
      </c>
      <c r="I61" s="492">
        <f t="shared" si="2"/>
        <v>78</v>
      </c>
    </row>
    <row r="62" spans="1:16" ht="35.1" customHeight="1" thickTop="1" x14ac:dyDescent="0.3">
      <c r="B62" s="32" t="s">
        <v>61</v>
      </c>
      <c r="C62" s="32"/>
      <c r="D62" s="32"/>
      <c r="E62" s="86"/>
      <c r="F62" s="85"/>
      <c r="G62" s="85"/>
      <c r="H62" s="85"/>
    </row>
    <row r="63" spans="1:16" ht="20.25" x14ac:dyDescent="0.3">
      <c r="B63" s="673"/>
      <c r="C63" s="673"/>
      <c r="D63" s="673"/>
      <c r="E63" s="86"/>
      <c r="F63" s="85"/>
      <c r="G63" s="85"/>
      <c r="H63" s="85"/>
    </row>
    <row r="64" spans="1:16" ht="20.25" x14ac:dyDescent="0.3">
      <c r="B64" s="673" t="s">
        <v>62</v>
      </c>
      <c r="C64" s="673"/>
      <c r="D64" s="673"/>
      <c r="E64" s="85"/>
      <c r="F64" s="85"/>
      <c r="G64" s="85"/>
      <c r="H64" s="85"/>
    </row>
    <row r="65" spans="2:8" ht="20.25" x14ac:dyDescent="0.3">
      <c r="B65" s="85"/>
      <c r="C65" s="85"/>
      <c r="D65" s="85"/>
      <c r="E65" s="85"/>
      <c r="F65" s="85"/>
      <c r="G65" s="85"/>
      <c r="H65" s="85"/>
    </row>
    <row r="66" spans="2:8" ht="20.25" x14ac:dyDescent="0.3">
      <c r="B66" s="32" t="s">
        <v>42</v>
      </c>
      <c r="C66" s="32"/>
      <c r="D66" s="32"/>
    </row>
  </sheetData>
  <mergeCells count="12">
    <mergeCell ref="B64:D64"/>
    <mergeCell ref="D9:E9"/>
    <mergeCell ref="C10:C11"/>
    <mergeCell ref="D10:F11"/>
    <mergeCell ref="B63:D63"/>
    <mergeCell ref="I10:I11"/>
    <mergeCell ref="H10:H11"/>
    <mergeCell ref="B5:F5"/>
    <mergeCell ref="B6:F6"/>
    <mergeCell ref="D8:I8"/>
    <mergeCell ref="F7:I7"/>
    <mergeCell ref="G10:G11"/>
  </mergeCells>
  <phoneticPr fontId="29" type="noConversion"/>
  <printOptions horizontalCentered="1"/>
  <pageMargins left="0.19685039370078741" right="0" top="0.19685039370078741" bottom="0.39370078740157483" header="0.70866141732283472" footer="0.51181102362204722"/>
  <pageSetup paperSize="9" scale="40" orientation="portrait" r:id="rId1"/>
  <headerFooter alignWithMargins="0"/>
  <colBreaks count="1" manualBreakCount="1">
    <brk id="10" max="58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7030A0"/>
  </sheetPr>
  <dimension ref="A1:Q71"/>
  <sheetViews>
    <sheetView topLeftCell="A4" zoomScale="60" zoomScaleNormal="60" zoomScaleSheetLayoutView="75" workbookViewId="0">
      <selection activeCell="E21" sqref="E21"/>
    </sheetView>
  </sheetViews>
  <sheetFormatPr defaultRowHeight="18" x14ac:dyDescent="0.25"/>
  <cols>
    <col min="1" max="1" width="11.4140625" style="1" customWidth="1"/>
    <col min="2" max="2" width="60.08203125" style="1" customWidth="1"/>
    <col min="3" max="3" width="16.08203125" style="1" customWidth="1"/>
    <col min="4" max="4" width="8" style="1" customWidth="1"/>
    <col min="5" max="5" width="8.6640625" style="1"/>
    <col min="6" max="6" width="7.6640625" style="1" customWidth="1"/>
    <col min="7" max="8" width="7.83203125" style="1" customWidth="1"/>
    <col min="9" max="9" width="13.33203125" style="1" customWidth="1"/>
    <col min="10" max="10" width="6.332031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714"/>
      <c r="J4" s="714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25.5" x14ac:dyDescent="0.35">
      <c r="B6" s="690"/>
      <c r="C6" s="690"/>
      <c r="D6" s="690"/>
      <c r="E6" s="690"/>
      <c r="F6" s="690"/>
    </row>
    <row r="7" spans="1:16" ht="24.95" customHeight="1" x14ac:dyDescent="0.4">
      <c r="F7" s="739" t="s">
        <v>303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39.950000000000003" customHeight="1" thickBot="1" x14ac:dyDescent="0.35">
      <c r="A9" s="35"/>
      <c r="B9" s="35"/>
      <c r="C9" s="35"/>
      <c r="D9" s="677">
        <v>9</v>
      </c>
      <c r="E9" s="677"/>
    </row>
    <row r="10" spans="1:16" ht="28.5" customHeight="1" x14ac:dyDescent="0.25">
      <c r="A10" s="285" t="s">
        <v>0</v>
      </c>
      <c r="B10" s="121" t="s">
        <v>2</v>
      </c>
      <c r="C10" s="678" t="s">
        <v>18</v>
      </c>
      <c r="D10" s="681" t="s">
        <v>19</v>
      </c>
      <c r="E10" s="682"/>
      <c r="F10" s="683"/>
      <c r="G10" s="681" t="s">
        <v>21</v>
      </c>
      <c r="H10" s="678" t="s">
        <v>102</v>
      </c>
      <c r="I10" s="678" t="s">
        <v>23</v>
      </c>
      <c r="J10" s="44"/>
      <c r="K10" s="44"/>
      <c r="L10" s="44"/>
      <c r="M10" s="38"/>
      <c r="N10" s="44"/>
      <c r="O10" s="44"/>
      <c r="P10" s="44"/>
    </row>
    <row r="11" spans="1:16" ht="64.5" customHeight="1" thickBot="1" x14ac:dyDescent="0.3">
      <c r="A11" s="286" t="s">
        <v>1</v>
      </c>
      <c r="B11" s="123" t="s">
        <v>3</v>
      </c>
      <c r="C11" s="679"/>
      <c r="D11" s="684"/>
      <c r="E11" s="685"/>
      <c r="F11" s="686"/>
      <c r="G11" s="687"/>
      <c r="H11" s="688"/>
      <c r="I11" s="688"/>
      <c r="J11" s="44"/>
      <c r="K11" s="44"/>
      <c r="L11" s="44"/>
      <c r="M11" s="44"/>
      <c r="N11" s="44"/>
      <c r="O11" s="44"/>
      <c r="P11" s="44"/>
    </row>
    <row r="12" spans="1:16" ht="27" thickBot="1" x14ac:dyDescent="0.3">
      <c r="A12" s="287"/>
      <c r="B12" s="126"/>
      <c r="C12" s="680"/>
      <c r="D12" s="127" t="s">
        <v>4</v>
      </c>
      <c r="E12" s="127" t="s">
        <v>5</v>
      </c>
      <c r="F12" s="127" t="s">
        <v>6</v>
      </c>
      <c r="G12" s="128"/>
      <c r="H12" s="128"/>
      <c r="I12" s="129"/>
      <c r="J12" s="28"/>
      <c r="K12" s="28"/>
      <c r="L12" s="28"/>
      <c r="M12" s="28"/>
      <c r="N12" s="28"/>
      <c r="O12" s="28"/>
      <c r="P12" s="28"/>
    </row>
    <row r="13" spans="1:16" ht="27" customHeight="1" thickBot="1" x14ac:dyDescent="0.3">
      <c r="A13" s="278"/>
      <c r="B13" s="49" t="s">
        <v>106</v>
      </c>
      <c r="C13" s="13"/>
      <c r="D13" s="13"/>
      <c r="E13" s="13"/>
      <c r="F13" s="13"/>
      <c r="G13" s="46"/>
      <c r="H13" s="46"/>
      <c r="I13" s="20"/>
      <c r="J13" s="28"/>
      <c r="K13" s="28"/>
      <c r="L13" s="28"/>
      <c r="M13" s="28"/>
      <c r="N13" s="28"/>
      <c r="O13" s="28"/>
      <c r="P13" s="28"/>
    </row>
    <row r="14" spans="1:16" ht="30.75" customHeight="1" thickBot="1" x14ac:dyDescent="0.3">
      <c r="A14" s="131">
        <v>311</v>
      </c>
      <c r="B14" s="194" t="s">
        <v>149</v>
      </c>
      <c r="C14" s="197" t="s">
        <v>143</v>
      </c>
      <c r="D14" s="36">
        <v>9.1</v>
      </c>
      <c r="E14" s="36">
        <v>6.1</v>
      </c>
      <c r="F14" s="36">
        <v>16</v>
      </c>
      <c r="G14" s="63">
        <f>(D14+F14)*4+E14*9</f>
        <v>155.30000000000001</v>
      </c>
      <c r="H14" s="63">
        <v>0</v>
      </c>
      <c r="I14" s="148">
        <v>23.9</v>
      </c>
      <c r="J14" s="37"/>
      <c r="K14" s="37"/>
      <c r="L14" s="43"/>
      <c r="M14" s="37"/>
      <c r="N14" s="37"/>
      <c r="O14" s="37"/>
      <c r="P14" s="37"/>
    </row>
    <row r="15" spans="1:16" ht="30.75" customHeight="1" thickBot="1" x14ac:dyDescent="0.3">
      <c r="A15" s="302">
        <v>692</v>
      </c>
      <c r="B15" s="346" t="s">
        <v>11</v>
      </c>
      <c r="C15" s="569" t="s">
        <v>105</v>
      </c>
      <c r="D15" s="595">
        <v>3.8</v>
      </c>
      <c r="E15" s="595">
        <v>3.2</v>
      </c>
      <c r="F15" s="595">
        <v>20.170000000000002</v>
      </c>
      <c r="G15" s="596">
        <f>(D15*4)+(E15*9)+(F15*4)</f>
        <v>124.68</v>
      </c>
      <c r="H15" s="596">
        <v>0</v>
      </c>
      <c r="I15" s="334">
        <v>9.33</v>
      </c>
      <c r="J15" s="37"/>
      <c r="K15" s="37"/>
      <c r="L15" s="37"/>
      <c r="M15" s="37"/>
      <c r="N15" s="37"/>
      <c r="O15" s="37"/>
      <c r="P15" s="37"/>
    </row>
    <row r="16" spans="1:16" ht="33.75" customHeight="1" thickBot="1" x14ac:dyDescent="0.3">
      <c r="A16" s="131"/>
      <c r="B16" s="196" t="s">
        <v>144</v>
      </c>
      <c r="C16" s="197">
        <v>120</v>
      </c>
      <c r="D16" s="9">
        <v>1.4</v>
      </c>
      <c r="E16" s="61">
        <v>0.2</v>
      </c>
      <c r="F16" s="61">
        <v>8.8000000000000007</v>
      </c>
      <c r="G16" s="55">
        <f>(D16*4)+(E16*9)+(F16*4)</f>
        <v>42.6</v>
      </c>
      <c r="H16" s="26">
        <v>0</v>
      </c>
      <c r="I16" s="148">
        <v>17.600000000000001</v>
      </c>
      <c r="J16" s="37"/>
      <c r="K16" s="37"/>
      <c r="L16" s="37"/>
      <c r="M16" s="37"/>
      <c r="N16" s="37"/>
      <c r="O16" s="37"/>
      <c r="P16" s="37"/>
    </row>
    <row r="17" spans="1:17" ht="34.5" customHeight="1" thickBot="1" x14ac:dyDescent="0.3">
      <c r="A17" s="302" t="s">
        <v>76</v>
      </c>
      <c r="B17" s="571" t="s">
        <v>111</v>
      </c>
      <c r="C17" s="572" t="s">
        <v>77</v>
      </c>
      <c r="D17" s="332">
        <v>1</v>
      </c>
      <c r="E17" s="332">
        <v>0</v>
      </c>
      <c r="F17" s="332">
        <v>25.4</v>
      </c>
      <c r="G17" s="177">
        <f>(D17*4)+(E17*9)+(F17*4)</f>
        <v>105.6</v>
      </c>
      <c r="H17" s="177">
        <v>0</v>
      </c>
      <c r="I17" s="334">
        <v>14.16</v>
      </c>
      <c r="J17" s="184" t="e">
        <f>I17/C17*1000</f>
        <v>#VALUE!</v>
      </c>
      <c r="K17" s="28"/>
      <c r="L17" s="28"/>
      <c r="M17" s="28"/>
      <c r="N17" s="28"/>
      <c r="O17" s="28"/>
      <c r="P17" s="28"/>
    </row>
    <row r="18" spans="1:17" ht="29.25" customHeight="1" thickBot="1" x14ac:dyDescent="0.3">
      <c r="A18" s="131" t="s">
        <v>109</v>
      </c>
      <c r="B18" s="194" t="s">
        <v>178</v>
      </c>
      <c r="C18" s="195">
        <v>32.1</v>
      </c>
      <c r="D18" s="36">
        <v>9.6</v>
      </c>
      <c r="E18" s="36">
        <v>9.4</v>
      </c>
      <c r="F18" s="36">
        <v>15.6</v>
      </c>
      <c r="G18" s="26">
        <f>(D18*4)+(E18*9)+(F18*4)</f>
        <v>185.4</v>
      </c>
      <c r="H18" s="26">
        <v>0</v>
      </c>
      <c r="I18" s="148">
        <v>2.0099999999999998</v>
      </c>
      <c r="J18" s="184">
        <f>I18/C18*1000</f>
        <v>62.616822429906527</v>
      </c>
      <c r="K18" s="28"/>
      <c r="L18" s="28"/>
      <c r="M18" s="28"/>
      <c r="N18" s="28"/>
      <c r="O18" s="28"/>
      <c r="P18" s="28"/>
    </row>
    <row r="19" spans="1:17" ht="23.25" customHeight="1" thickBot="1" x14ac:dyDescent="0.3">
      <c r="A19" s="547"/>
      <c r="B19" s="548"/>
      <c r="C19" s="549"/>
      <c r="D19" s="550"/>
      <c r="E19" s="550"/>
      <c r="F19" s="550"/>
      <c r="G19" s="551"/>
      <c r="H19" s="551"/>
      <c r="I19" s="552"/>
      <c r="J19" s="184"/>
      <c r="K19" s="28"/>
      <c r="L19" s="28"/>
      <c r="M19" s="28"/>
      <c r="N19" s="28"/>
      <c r="O19" s="28"/>
      <c r="P19" s="28"/>
    </row>
    <row r="20" spans="1:17" ht="29.25" customHeight="1" thickTop="1" thickBot="1" x14ac:dyDescent="0.3">
      <c r="A20" s="458"/>
      <c r="B20" s="459" t="s">
        <v>8</v>
      </c>
      <c r="C20" s="460"/>
      <c r="D20" s="458">
        <f>SUM(D14:D18)</f>
        <v>24.9</v>
      </c>
      <c r="E20" s="458">
        <f>SUM(E14:E18)</f>
        <v>18.899999999999999</v>
      </c>
      <c r="F20" s="458">
        <f>SUM(F14:F18)</f>
        <v>85.97</v>
      </c>
      <c r="G20" s="461">
        <f>SUM(G14:G18)</f>
        <v>613.58000000000004</v>
      </c>
      <c r="H20" s="461">
        <f>SUM(H14:H18)</f>
        <v>0</v>
      </c>
      <c r="I20" s="505">
        <f>SUM(I14:I19)</f>
        <v>67</v>
      </c>
      <c r="J20" s="28"/>
      <c r="K20" s="28"/>
      <c r="L20" s="28"/>
      <c r="M20" s="28"/>
      <c r="N20" s="28"/>
      <c r="O20" s="28"/>
      <c r="P20" s="28"/>
      <c r="Q20" s="27"/>
    </row>
    <row r="21" spans="1:17" ht="36.75" customHeight="1" thickTop="1" thickBot="1" x14ac:dyDescent="0.3">
      <c r="A21" s="6"/>
      <c r="B21" s="49" t="s">
        <v>107</v>
      </c>
      <c r="C21" s="143"/>
      <c r="D21" s="8"/>
      <c r="E21" s="8"/>
      <c r="F21" s="8"/>
      <c r="G21" s="236"/>
      <c r="H21" s="236"/>
      <c r="I21" s="154"/>
      <c r="J21" s="28"/>
      <c r="K21" s="28"/>
      <c r="L21" s="28"/>
      <c r="M21" s="28"/>
      <c r="N21" s="28"/>
      <c r="O21" s="28"/>
      <c r="P21" s="28"/>
      <c r="Q21" s="27"/>
    </row>
    <row r="22" spans="1:17" ht="36.75" customHeight="1" thickBot="1" x14ac:dyDescent="0.3">
      <c r="A22" s="131">
        <v>311</v>
      </c>
      <c r="B22" s="194" t="s">
        <v>149</v>
      </c>
      <c r="C22" s="197" t="s">
        <v>170</v>
      </c>
      <c r="D22" s="36">
        <v>9.1</v>
      </c>
      <c r="E22" s="36">
        <v>6.1</v>
      </c>
      <c r="F22" s="36">
        <v>16</v>
      </c>
      <c r="G22" s="63">
        <f>(D22+F22)*4+E22*9</f>
        <v>155.30000000000001</v>
      </c>
      <c r="H22" s="63">
        <v>0</v>
      </c>
      <c r="I22" s="148">
        <v>35.6</v>
      </c>
      <c r="J22" s="28"/>
      <c r="K22" s="28"/>
      <c r="L22" s="28"/>
      <c r="M22" s="28"/>
      <c r="N22" s="28"/>
      <c r="O22" s="28"/>
      <c r="P22" s="28"/>
      <c r="Q22" s="27"/>
    </row>
    <row r="23" spans="1:17" ht="36.75" customHeight="1" thickBot="1" x14ac:dyDescent="0.3">
      <c r="A23" s="302">
        <v>692</v>
      </c>
      <c r="B23" s="346" t="s">
        <v>11</v>
      </c>
      <c r="C23" s="569" t="s">
        <v>105</v>
      </c>
      <c r="D23" s="595">
        <v>3.8</v>
      </c>
      <c r="E23" s="595">
        <v>3.2</v>
      </c>
      <c r="F23" s="595">
        <v>20.170000000000002</v>
      </c>
      <c r="G23" s="596">
        <f>(D23*4)+(E23*9)+(F23*4)</f>
        <v>124.68</v>
      </c>
      <c r="H23" s="596">
        <v>0</v>
      </c>
      <c r="I23" s="334">
        <v>9.33</v>
      </c>
      <c r="J23" s="28"/>
      <c r="K23" s="28"/>
      <c r="L23" s="28"/>
      <c r="M23" s="28"/>
      <c r="N23" s="28"/>
      <c r="O23" s="28"/>
      <c r="P23" s="28"/>
      <c r="Q23" s="27"/>
    </row>
    <row r="24" spans="1:17" ht="36.75" customHeight="1" thickBot="1" x14ac:dyDescent="0.3">
      <c r="A24" s="131"/>
      <c r="B24" s="196" t="s">
        <v>144</v>
      </c>
      <c r="C24" s="197">
        <v>120</v>
      </c>
      <c r="D24" s="9">
        <v>1.4</v>
      </c>
      <c r="E24" s="61">
        <v>0.2</v>
      </c>
      <c r="F24" s="61">
        <v>8.8000000000000007</v>
      </c>
      <c r="G24" s="55">
        <f>(D24*4)+(E24*9)+(F24*4)</f>
        <v>42.6</v>
      </c>
      <c r="H24" s="26">
        <v>0</v>
      </c>
      <c r="I24" s="148">
        <v>17.600000000000001</v>
      </c>
      <c r="J24" s="28"/>
      <c r="K24" s="28"/>
      <c r="L24" s="28"/>
      <c r="M24" s="28"/>
      <c r="N24" s="28"/>
      <c r="O24" s="28"/>
      <c r="P24" s="28"/>
      <c r="Q24" s="27"/>
    </row>
    <row r="25" spans="1:17" ht="36.75" customHeight="1" thickBot="1" x14ac:dyDescent="0.3">
      <c r="A25" s="302" t="s">
        <v>76</v>
      </c>
      <c r="B25" s="571" t="s">
        <v>111</v>
      </c>
      <c r="C25" s="572" t="s">
        <v>77</v>
      </c>
      <c r="D25" s="332">
        <v>1</v>
      </c>
      <c r="E25" s="332">
        <v>0</v>
      </c>
      <c r="F25" s="332">
        <v>25.4</v>
      </c>
      <c r="G25" s="177">
        <f>(D25*4)+(E25*9)+(F25*4)</f>
        <v>105.6</v>
      </c>
      <c r="H25" s="177">
        <v>0</v>
      </c>
      <c r="I25" s="334">
        <v>14.16</v>
      </c>
      <c r="J25" s="184" t="e">
        <f>I25/C25*1000</f>
        <v>#VALUE!</v>
      </c>
      <c r="K25" s="28"/>
      <c r="L25" s="28"/>
      <c r="M25" s="28"/>
      <c r="N25" s="28"/>
      <c r="O25" s="28"/>
      <c r="P25" s="28"/>
      <c r="Q25" s="27"/>
    </row>
    <row r="26" spans="1:17" ht="41.25" customHeight="1" thickBot="1" x14ac:dyDescent="0.3">
      <c r="A26" s="302" t="s">
        <v>76</v>
      </c>
      <c r="B26" s="194" t="s">
        <v>178</v>
      </c>
      <c r="C26" s="195">
        <v>20.9</v>
      </c>
      <c r="D26" s="36">
        <v>9.6</v>
      </c>
      <c r="E26" s="36">
        <v>9.4</v>
      </c>
      <c r="F26" s="36">
        <v>15.6</v>
      </c>
      <c r="G26" s="26">
        <f>(D26*4)+(E26*9)+(F26*4)</f>
        <v>185.4</v>
      </c>
      <c r="H26" s="26">
        <v>0</v>
      </c>
      <c r="I26" s="148">
        <v>1.31</v>
      </c>
      <c r="J26" s="184">
        <f>I26/C26*1000</f>
        <v>62.679425837320586</v>
      </c>
      <c r="K26" s="28"/>
      <c r="L26" s="28"/>
      <c r="M26" s="28"/>
      <c r="N26" s="28"/>
      <c r="O26" s="28"/>
      <c r="P26" s="28"/>
      <c r="Q26" s="27"/>
    </row>
    <row r="27" spans="1:17" ht="36.75" hidden="1" customHeight="1" thickBot="1" x14ac:dyDescent="0.3">
      <c r="A27" s="337"/>
      <c r="B27" s="338"/>
      <c r="C27" s="339"/>
      <c r="D27" s="36"/>
      <c r="E27" s="36"/>
      <c r="F27" s="36"/>
      <c r="G27" s="26"/>
      <c r="H27" s="26"/>
      <c r="I27" s="374"/>
      <c r="J27" s="28"/>
      <c r="K27" s="28"/>
      <c r="L27" s="28"/>
      <c r="M27" s="28"/>
      <c r="N27" s="28"/>
      <c r="O27" s="28"/>
      <c r="P27" s="28"/>
      <c r="Q27" s="27"/>
    </row>
    <row r="28" spans="1:17" ht="27.75" customHeight="1" thickTop="1" thickBot="1" x14ac:dyDescent="0.3">
      <c r="A28" s="458"/>
      <c r="B28" s="459" t="s">
        <v>8</v>
      </c>
      <c r="C28" s="460"/>
      <c r="D28" s="458">
        <f>SUM(D22:D26)</f>
        <v>24.9</v>
      </c>
      <c r="E28" s="458">
        <f>SUM(E22:E26)</f>
        <v>18.899999999999999</v>
      </c>
      <c r="F28" s="458">
        <f>SUM(F22:F26)</f>
        <v>85.97</v>
      </c>
      <c r="G28" s="461">
        <f>SUM(G22:G26)</f>
        <v>613.58000000000004</v>
      </c>
      <c r="H28" s="461">
        <f>SUM(H22:H26)</f>
        <v>0</v>
      </c>
      <c r="I28" s="505">
        <f>SUM(I22:I27)</f>
        <v>78</v>
      </c>
      <c r="J28" s="28"/>
      <c r="K28" s="28"/>
      <c r="L28" s="28"/>
      <c r="M28" s="28"/>
      <c r="N28" s="28"/>
      <c r="O28" s="28"/>
      <c r="P28" s="28"/>
      <c r="Q28" s="27"/>
    </row>
    <row r="29" spans="1:17" ht="29.25" customHeight="1" thickTop="1" thickBot="1" x14ac:dyDescent="0.3">
      <c r="A29" s="74"/>
      <c r="B29" s="95" t="s">
        <v>30</v>
      </c>
      <c r="C29" s="74"/>
      <c r="D29" s="74"/>
      <c r="E29" s="74"/>
      <c r="F29" s="74"/>
      <c r="G29" s="507"/>
      <c r="H29" s="507"/>
      <c r="I29" s="150"/>
      <c r="J29" s="37"/>
      <c r="K29" s="37"/>
      <c r="L29" s="37"/>
      <c r="M29" s="37"/>
      <c r="N29" s="37"/>
      <c r="O29" s="37"/>
      <c r="P29" s="37"/>
      <c r="Q29" s="28"/>
    </row>
    <row r="30" spans="1:17" ht="33.75" customHeight="1" thickBot="1" x14ac:dyDescent="0.3">
      <c r="A30" s="372" t="s">
        <v>119</v>
      </c>
      <c r="B30" s="371" t="s">
        <v>118</v>
      </c>
      <c r="C30" s="193">
        <v>40</v>
      </c>
      <c r="D30" s="357">
        <v>0.6</v>
      </c>
      <c r="E30" s="357">
        <v>3</v>
      </c>
      <c r="F30" s="358">
        <v>2.1</v>
      </c>
      <c r="G30" s="220">
        <f>(D30*4)+(E30*9)+(F30*4)</f>
        <v>37.799999999999997</v>
      </c>
      <c r="H30" s="363">
        <v>0</v>
      </c>
      <c r="I30" s="570">
        <v>9.3800000000000008</v>
      </c>
      <c r="J30" s="37"/>
      <c r="K30" s="37"/>
      <c r="L30" s="37"/>
      <c r="M30" s="37"/>
      <c r="N30" s="37"/>
      <c r="O30" s="37"/>
      <c r="P30" s="37"/>
      <c r="Q30" s="27"/>
    </row>
    <row r="31" spans="1:17" ht="34.5" customHeight="1" thickBot="1" x14ac:dyDescent="0.3">
      <c r="A31" s="191" t="s">
        <v>227</v>
      </c>
      <c r="B31" s="194" t="s">
        <v>228</v>
      </c>
      <c r="C31" s="195">
        <v>200</v>
      </c>
      <c r="D31" s="36">
        <v>6.8</v>
      </c>
      <c r="E31" s="36">
        <v>2.2000000000000002</v>
      </c>
      <c r="F31" s="36">
        <v>9.8000000000000007</v>
      </c>
      <c r="G31" s="63">
        <v>114.6</v>
      </c>
      <c r="H31" s="63">
        <v>0</v>
      </c>
      <c r="I31" s="137">
        <v>13.69</v>
      </c>
      <c r="J31" s="37"/>
      <c r="K31" s="37"/>
      <c r="L31" s="37"/>
      <c r="M31" s="37"/>
      <c r="N31" s="37"/>
      <c r="O31" s="37"/>
      <c r="P31" s="37"/>
    </row>
    <row r="32" spans="1:17" ht="35.25" customHeight="1" thickBot="1" x14ac:dyDescent="0.3">
      <c r="A32" s="197">
        <v>436</v>
      </c>
      <c r="B32" s="194" t="s">
        <v>182</v>
      </c>
      <c r="C32" s="195">
        <v>180</v>
      </c>
      <c r="D32" s="36">
        <v>14</v>
      </c>
      <c r="E32" s="36">
        <v>8.8000000000000007</v>
      </c>
      <c r="F32" s="36">
        <v>40.9</v>
      </c>
      <c r="G32" s="63">
        <f>(D32+F32)*4+E32*9</f>
        <v>298.8</v>
      </c>
      <c r="H32" s="63">
        <v>0</v>
      </c>
      <c r="I32" s="137">
        <v>59.89</v>
      </c>
      <c r="J32" s="37"/>
      <c r="K32" s="37"/>
      <c r="L32" s="37"/>
      <c r="M32" s="37"/>
      <c r="N32" s="37"/>
      <c r="O32" s="37"/>
      <c r="P32" s="37"/>
    </row>
    <row r="33" spans="1:16" ht="39.75" customHeight="1" thickBot="1" x14ac:dyDescent="0.3">
      <c r="A33" s="197">
        <v>631</v>
      </c>
      <c r="B33" s="196" t="s">
        <v>171</v>
      </c>
      <c r="C33" s="197" t="s">
        <v>92</v>
      </c>
      <c r="D33" s="24">
        <v>0.15</v>
      </c>
      <c r="E33" s="24">
        <v>0</v>
      </c>
      <c r="F33" s="24">
        <v>19.3</v>
      </c>
      <c r="G33" s="63">
        <f>(D33+F33)*4+E33*9</f>
        <v>77.8</v>
      </c>
      <c r="H33" s="63">
        <v>60</v>
      </c>
      <c r="I33" s="148">
        <v>10.41</v>
      </c>
      <c r="J33" s="37"/>
      <c r="K33" s="37"/>
      <c r="L33" s="37"/>
      <c r="M33" s="37"/>
      <c r="N33" s="37"/>
      <c r="O33" s="37"/>
      <c r="P33" s="37"/>
    </row>
    <row r="34" spans="1:16" ht="35.25" customHeight="1" thickBot="1" x14ac:dyDescent="0.3">
      <c r="A34" s="133" t="s">
        <v>76</v>
      </c>
      <c r="B34" s="205" t="s">
        <v>36</v>
      </c>
      <c r="C34" s="217">
        <v>23.5</v>
      </c>
      <c r="D34" s="25">
        <v>1.4</v>
      </c>
      <c r="E34" s="25">
        <v>0.2</v>
      </c>
      <c r="F34" s="25">
        <v>8.8000000000000007</v>
      </c>
      <c r="G34" s="26">
        <f>(D34+F34)*4+E34*9</f>
        <v>42.6</v>
      </c>
      <c r="H34" s="26">
        <v>0</v>
      </c>
      <c r="I34" s="148">
        <v>1.47</v>
      </c>
      <c r="J34" s="184">
        <f>I34/C34*1000</f>
        <v>62.553191489361701</v>
      </c>
      <c r="K34" s="37"/>
      <c r="L34" s="37"/>
      <c r="M34" s="37"/>
      <c r="N34" s="37"/>
      <c r="O34" s="37"/>
      <c r="P34" s="37"/>
    </row>
    <row r="35" spans="1:16" ht="32.25" customHeight="1" thickBot="1" x14ac:dyDescent="0.3">
      <c r="A35" s="133" t="s">
        <v>76</v>
      </c>
      <c r="B35" s="205" t="s">
        <v>13</v>
      </c>
      <c r="C35" s="217">
        <v>18.5</v>
      </c>
      <c r="D35" s="25">
        <v>3</v>
      </c>
      <c r="E35" s="25">
        <v>0.4</v>
      </c>
      <c r="F35" s="25">
        <v>18.5</v>
      </c>
      <c r="G35" s="26">
        <f>(D35+F35)*4+E35*9</f>
        <v>89.6</v>
      </c>
      <c r="H35" s="26">
        <v>0</v>
      </c>
      <c r="I35" s="137">
        <v>1.1599999999999999</v>
      </c>
      <c r="J35" s="184">
        <f>I35/C35*1000</f>
        <v>62.702702702702702</v>
      </c>
      <c r="K35" s="37"/>
      <c r="L35" s="37"/>
      <c r="M35" s="37"/>
      <c r="N35" s="37"/>
      <c r="O35" s="37"/>
      <c r="P35" s="37"/>
    </row>
    <row r="36" spans="1:16" ht="33.75" hidden="1" customHeight="1" thickBot="1" x14ac:dyDescent="0.3">
      <c r="A36" s="276"/>
      <c r="B36" s="230" t="s">
        <v>75</v>
      </c>
      <c r="C36" s="168" t="s">
        <v>75</v>
      </c>
      <c r="D36" s="100" t="s">
        <v>75</v>
      </c>
      <c r="E36" s="100" t="s">
        <v>75</v>
      </c>
      <c r="F36" s="100" t="s">
        <v>75</v>
      </c>
      <c r="G36" s="26" t="s">
        <v>75</v>
      </c>
      <c r="H36" s="26"/>
      <c r="I36" s="228" t="s">
        <v>75</v>
      </c>
      <c r="J36" s="28"/>
      <c r="K36" s="37"/>
      <c r="L36" s="37"/>
      <c r="M36" s="37"/>
      <c r="N36" s="37"/>
      <c r="O36" s="28"/>
      <c r="P36" s="28"/>
    </row>
    <row r="37" spans="1:16" ht="33.75" customHeight="1" thickTop="1" thickBot="1" x14ac:dyDescent="0.3">
      <c r="A37" s="419"/>
      <c r="B37" s="418" t="s">
        <v>8</v>
      </c>
      <c r="C37" s="417"/>
      <c r="D37" s="419">
        <f t="shared" ref="D37:I37" si="0">SUM(D30:D36)</f>
        <v>25.949999999999996</v>
      </c>
      <c r="E37" s="419">
        <f t="shared" si="0"/>
        <v>14.6</v>
      </c>
      <c r="F37" s="419">
        <f t="shared" si="0"/>
        <v>99.399999999999991</v>
      </c>
      <c r="G37" s="420">
        <f t="shared" si="0"/>
        <v>661.2</v>
      </c>
      <c r="H37" s="420">
        <f t="shared" si="0"/>
        <v>60</v>
      </c>
      <c r="I37" s="436">
        <f t="shared" si="0"/>
        <v>96</v>
      </c>
      <c r="J37" s="28"/>
      <c r="K37" s="37"/>
      <c r="L37" s="37"/>
      <c r="M37" s="37"/>
      <c r="N37" s="37"/>
      <c r="O37" s="28"/>
      <c r="P37" s="28"/>
    </row>
    <row r="38" spans="1:16" ht="45" customHeight="1" thickTop="1" thickBot="1" x14ac:dyDescent="0.3">
      <c r="A38" s="279"/>
      <c r="B38" s="96" t="s">
        <v>31</v>
      </c>
      <c r="C38" s="15"/>
      <c r="D38" s="15"/>
      <c r="E38" s="15"/>
      <c r="F38" s="15"/>
      <c r="G38" s="83"/>
      <c r="H38" s="83"/>
      <c r="I38" s="151"/>
      <c r="J38" s="28"/>
      <c r="K38" s="37"/>
      <c r="L38" s="37"/>
      <c r="M38" s="37"/>
      <c r="N38" s="37"/>
      <c r="O38" s="28"/>
      <c r="P38" s="28"/>
    </row>
    <row r="39" spans="1:16" ht="51.75" customHeight="1" thickBot="1" x14ac:dyDescent="0.3">
      <c r="A39" s="372" t="s">
        <v>119</v>
      </c>
      <c r="B39" s="371" t="s">
        <v>118</v>
      </c>
      <c r="C39" s="193">
        <v>80</v>
      </c>
      <c r="D39" s="357">
        <v>0.7</v>
      </c>
      <c r="E39" s="357">
        <v>3.3</v>
      </c>
      <c r="F39" s="358">
        <v>2.6</v>
      </c>
      <c r="G39" s="220">
        <f>(D39*4)+(E39*9)+(F39*4)</f>
        <v>42.9</v>
      </c>
      <c r="H39" s="363">
        <v>0</v>
      </c>
      <c r="I39" s="570">
        <v>18.75</v>
      </c>
      <c r="J39" s="37"/>
      <c r="K39" s="37"/>
      <c r="L39" s="37"/>
      <c r="M39" s="37"/>
      <c r="N39" s="37"/>
      <c r="O39" s="37"/>
      <c r="P39" s="37"/>
    </row>
    <row r="40" spans="1:16" ht="40.5" customHeight="1" thickBot="1" x14ac:dyDescent="0.3">
      <c r="A40" s="191" t="s">
        <v>227</v>
      </c>
      <c r="B40" s="194" t="s">
        <v>228</v>
      </c>
      <c r="C40" s="195">
        <v>250</v>
      </c>
      <c r="D40" s="36">
        <v>8.5</v>
      </c>
      <c r="E40" s="36">
        <v>2.7</v>
      </c>
      <c r="F40" s="36">
        <v>12.3</v>
      </c>
      <c r="G40" s="63">
        <v>114.6</v>
      </c>
      <c r="H40" s="63">
        <v>0</v>
      </c>
      <c r="I40" s="137">
        <v>17.12</v>
      </c>
      <c r="J40" s="37"/>
      <c r="K40" s="37"/>
      <c r="L40" s="37"/>
      <c r="M40" s="37"/>
      <c r="N40" s="37"/>
      <c r="O40" s="37"/>
      <c r="P40" s="37"/>
    </row>
    <row r="41" spans="1:16" ht="33" customHeight="1" thickBot="1" x14ac:dyDescent="0.3">
      <c r="A41" s="197">
        <v>436</v>
      </c>
      <c r="B41" s="194" t="s">
        <v>182</v>
      </c>
      <c r="C41" s="195">
        <v>200</v>
      </c>
      <c r="D41" s="36">
        <v>15.3</v>
      </c>
      <c r="E41" s="36">
        <v>9.3000000000000007</v>
      </c>
      <c r="F41" s="36">
        <v>44.2</v>
      </c>
      <c r="G41" s="63">
        <f>(D41+F41)*4+E41*9</f>
        <v>321.7</v>
      </c>
      <c r="H41" s="63">
        <v>0</v>
      </c>
      <c r="I41" s="148">
        <v>66.55</v>
      </c>
      <c r="J41" s="37"/>
      <c r="K41" s="37"/>
      <c r="L41" s="37"/>
      <c r="M41" s="37"/>
      <c r="N41" s="37"/>
      <c r="O41" s="37"/>
      <c r="P41" s="37"/>
    </row>
    <row r="42" spans="1:16" ht="38.25" customHeight="1" thickBot="1" x14ac:dyDescent="0.3">
      <c r="A42" s="197">
        <v>631</v>
      </c>
      <c r="B42" s="196" t="s">
        <v>171</v>
      </c>
      <c r="C42" s="197" t="s">
        <v>93</v>
      </c>
      <c r="D42" s="24">
        <v>0.15</v>
      </c>
      <c r="E42" s="24">
        <v>0</v>
      </c>
      <c r="F42" s="24">
        <v>19.3</v>
      </c>
      <c r="G42" s="63">
        <f>(D42+F42)*4+E42*9</f>
        <v>77.8</v>
      </c>
      <c r="H42" s="63">
        <v>60</v>
      </c>
      <c r="I42" s="148">
        <v>10.5</v>
      </c>
      <c r="J42" s="37"/>
      <c r="K42" s="37"/>
      <c r="L42" s="37"/>
      <c r="M42" s="37"/>
      <c r="N42" s="37"/>
      <c r="O42" s="37"/>
      <c r="P42" s="37"/>
    </row>
    <row r="43" spans="1:16" ht="33" customHeight="1" thickBot="1" x14ac:dyDescent="0.3">
      <c r="A43" s="133" t="s">
        <v>76</v>
      </c>
      <c r="B43" s="205" t="s">
        <v>36</v>
      </c>
      <c r="C43" s="217">
        <v>18.5</v>
      </c>
      <c r="D43" s="25">
        <v>3</v>
      </c>
      <c r="E43" s="25">
        <v>0.4</v>
      </c>
      <c r="F43" s="25">
        <v>18.5</v>
      </c>
      <c r="G43" s="26">
        <f>(D43+F43)*4+E43*9</f>
        <v>89.6</v>
      </c>
      <c r="H43" s="26">
        <v>0</v>
      </c>
      <c r="I43" s="137">
        <v>1.1599999999999999</v>
      </c>
      <c r="J43" s="184">
        <f>I43/C43*1000</f>
        <v>62.702702702702702</v>
      </c>
      <c r="K43" s="37"/>
      <c r="L43" s="37"/>
      <c r="M43" s="37"/>
      <c r="N43" s="37"/>
      <c r="O43" s="37"/>
      <c r="P43" s="37"/>
    </row>
    <row r="44" spans="1:16" ht="30.75" customHeight="1" thickBot="1" x14ac:dyDescent="0.3">
      <c r="A44" s="133" t="s">
        <v>76</v>
      </c>
      <c r="B44" s="205" t="s">
        <v>13</v>
      </c>
      <c r="C44" s="217">
        <v>14.7</v>
      </c>
      <c r="D44" s="25">
        <v>3</v>
      </c>
      <c r="E44" s="25">
        <v>0.4</v>
      </c>
      <c r="F44" s="25">
        <v>18.5</v>
      </c>
      <c r="G44" s="26">
        <f>(D44+F44)*4+E44*9</f>
        <v>89.6</v>
      </c>
      <c r="H44" s="26">
        <v>0</v>
      </c>
      <c r="I44" s="137">
        <v>0.92</v>
      </c>
      <c r="J44" s="184">
        <f>I44/C44*1000</f>
        <v>62.585034013605451</v>
      </c>
      <c r="K44" s="37"/>
      <c r="L44" s="37"/>
      <c r="M44" s="37"/>
      <c r="N44" s="37"/>
      <c r="O44" s="37"/>
      <c r="P44" s="37"/>
    </row>
    <row r="45" spans="1:16" ht="0.75" customHeight="1" thickBot="1" x14ac:dyDescent="0.3">
      <c r="A45" s="276"/>
      <c r="B45" s="230" t="s">
        <v>75</v>
      </c>
      <c r="C45" s="168" t="s">
        <v>75</v>
      </c>
      <c r="D45" s="100" t="s">
        <v>75</v>
      </c>
      <c r="E45" s="100" t="s">
        <v>75</v>
      </c>
      <c r="F45" s="100" t="s">
        <v>75</v>
      </c>
      <c r="G45" s="26" t="s">
        <v>75</v>
      </c>
      <c r="H45" s="26"/>
      <c r="I45" s="228" t="s">
        <v>75</v>
      </c>
      <c r="J45" s="37"/>
      <c r="K45" s="37"/>
      <c r="L45" s="37"/>
      <c r="M45" s="37"/>
      <c r="N45" s="28"/>
      <c r="O45" s="37"/>
      <c r="P45" s="28"/>
    </row>
    <row r="46" spans="1:16" ht="32.25" customHeight="1" thickTop="1" thickBot="1" x14ac:dyDescent="0.3">
      <c r="A46" s="419"/>
      <c r="B46" s="418" t="s">
        <v>8</v>
      </c>
      <c r="C46" s="417"/>
      <c r="D46" s="419">
        <f>SUM(D41:D44)</f>
        <v>21.450000000000003</v>
      </c>
      <c r="E46" s="419">
        <f>SUM(E41:E44)</f>
        <v>10.100000000000001</v>
      </c>
      <c r="F46" s="419">
        <f>SUM(F41:F44)</f>
        <v>100.5</v>
      </c>
      <c r="G46" s="420">
        <f>SUM(G39:G44)</f>
        <v>736.2</v>
      </c>
      <c r="H46" s="420">
        <f>SUM(H39:H44)</f>
        <v>60</v>
      </c>
      <c r="I46" s="436">
        <f>SUM(I39:I45)</f>
        <v>115</v>
      </c>
      <c r="J46" s="28"/>
      <c r="K46" s="37"/>
      <c r="L46" s="37"/>
      <c r="M46" s="37"/>
      <c r="N46" s="28"/>
      <c r="O46" s="37"/>
      <c r="P46" s="28"/>
    </row>
    <row r="47" spans="1:16" ht="18.75" customHeight="1" thickTop="1" thickBot="1" x14ac:dyDescent="0.3">
      <c r="A47" s="280"/>
      <c r="B47" s="59" t="s">
        <v>24</v>
      </c>
      <c r="C47" s="68"/>
      <c r="D47" s="17"/>
      <c r="E47" s="17"/>
      <c r="F47" s="17"/>
      <c r="G47" s="76"/>
      <c r="H47" s="76"/>
      <c r="I47" s="155"/>
      <c r="J47" s="28"/>
      <c r="K47" s="37"/>
      <c r="L47" s="37"/>
      <c r="M47" s="37"/>
      <c r="N47" s="28"/>
      <c r="O47" s="37"/>
      <c r="P47" s="28"/>
    </row>
    <row r="48" spans="1:16" ht="36" customHeight="1" thickBot="1" x14ac:dyDescent="0.3">
      <c r="A48" s="282"/>
      <c r="B48" s="335" t="s">
        <v>89</v>
      </c>
      <c r="C48" s="132">
        <v>150</v>
      </c>
      <c r="D48" s="108">
        <v>5.0999999999999996</v>
      </c>
      <c r="E48" s="108">
        <v>19.2</v>
      </c>
      <c r="F48" s="108">
        <v>45.9</v>
      </c>
      <c r="G48" s="26">
        <f>(D48+F48)*4+E48*9</f>
        <v>376.79999999999995</v>
      </c>
      <c r="H48" s="54">
        <v>0</v>
      </c>
      <c r="I48" s="153">
        <v>25.95</v>
      </c>
      <c r="J48" s="28"/>
      <c r="K48" s="37"/>
      <c r="L48" s="37"/>
      <c r="M48" s="37"/>
      <c r="N48" s="28"/>
      <c r="O48" s="37"/>
      <c r="P48" s="28"/>
    </row>
    <row r="49" spans="1:16" ht="30.75" customHeight="1" thickBot="1" x14ac:dyDescent="0.3">
      <c r="A49" s="269">
        <v>693</v>
      </c>
      <c r="B49" s="196" t="s">
        <v>90</v>
      </c>
      <c r="C49" s="131" t="s">
        <v>245</v>
      </c>
      <c r="D49" s="24">
        <v>3.7</v>
      </c>
      <c r="E49" s="24">
        <v>3.5</v>
      </c>
      <c r="F49" s="24">
        <v>27</v>
      </c>
      <c r="G49" s="63">
        <f>(D49+F49)*4+E49*9</f>
        <v>154.30000000000001</v>
      </c>
      <c r="H49" s="63">
        <v>0</v>
      </c>
      <c r="I49" s="137">
        <v>6.05</v>
      </c>
      <c r="J49" s="65"/>
      <c r="K49" s="37"/>
      <c r="L49" s="37"/>
      <c r="M49" s="37"/>
      <c r="N49" s="28"/>
      <c r="O49" s="37"/>
      <c r="P49" s="28"/>
    </row>
    <row r="50" spans="1:16" ht="24.95" customHeight="1" thickBot="1" x14ac:dyDescent="0.3">
      <c r="A50" s="281"/>
      <c r="B50" s="135"/>
      <c r="C50" s="108"/>
      <c r="D50" s="25"/>
      <c r="E50" s="25"/>
      <c r="F50" s="25"/>
      <c r="G50" s="26"/>
      <c r="H50" s="26"/>
      <c r="I50" s="158"/>
      <c r="J50" s="37"/>
      <c r="K50" s="37"/>
      <c r="L50" s="37"/>
      <c r="M50" s="37"/>
      <c r="N50" s="28"/>
      <c r="O50" s="37"/>
      <c r="P50" s="28"/>
    </row>
    <row r="51" spans="1:16" ht="0.75" customHeight="1" thickBot="1" x14ac:dyDescent="0.3">
      <c r="A51" s="508"/>
      <c r="B51" s="509"/>
      <c r="C51" s="456"/>
      <c r="D51" s="510"/>
      <c r="E51" s="510"/>
      <c r="F51" s="510"/>
      <c r="G51" s="110"/>
      <c r="H51" s="511"/>
      <c r="I51" s="512"/>
      <c r="J51" s="28"/>
      <c r="K51" s="37"/>
      <c r="L51" s="37"/>
      <c r="M51" s="37"/>
      <c r="N51" s="28"/>
      <c r="O51" s="37"/>
      <c r="P51" s="28"/>
    </row>
    <row r="52" spans="1:16" ht="30" customHeight="1" thickTop="1" thickBot="1" x14ac:dyDescent="0.3">
      <c r="A52" s="433"/>
      <c r="B52" s="434" t="s">
        <v>8</v>
      </c>
      <c r="C52" s="445"/>
      <c r="D52" s="433">
        <f t="shared" ref="D52:I52" si="1">SUM(D48:D51)</f>
        <v>8.8000000000000007</v>
      </c>
      <c r="E52" s="433">
        <f t="shared" si="1"/>
        <v>22.7</v>
      </c>
      <c r="F52" s="433">
        <f t="shared" si="1"/>
        <v>72.900000000000006</v>
      </c>
      <c r="G52" s="435">
        <f t="shared" si="1"/>
        <v>531.09999999999991</v>
      </c>
      <c r="H52" s="435">
        <f t="shared" si="1"/>
        <v>0</v>
      </c>
      <c r="I52" s="436">
        <f t="shared" si="1"/>
        <v>32</v>
      </c>
      <c r="J52" s="37"/>
      <c r="K52" s="37"/>
      <c r="L52" s="37"/>
      <c r="M52" s="37"/>
      <c r="N52" s="37"/>
      <c r="O52" s="37"/>
      <c r="P52" s="37"/>
    </row>
    <row r="53" spans="1:16" ht="29.25" customHeight="1" thickTop="1" thickBot="1" x14ac:dyDescent="0.3">
      <c r="A53" s="272"/>
      <c r="B53" s="59" t="s">
        <v>132</v>
      </c>
      <c r="C53" s="8"/>
      <c r="D53" s="8"/>
      <c r="E53" s="8"/>
      <c r="F53" s="8"/>
      <c r="G53" s="39"/>
      <c r="H53" s="236"/>
      <c r="I53" s="151"/>
      <c r="J53" s="28"/>
      <c r="K53" s="28"/>
      <c r="L53" s="28"/>
      <c r="M53" s="28"/>
      <c r="N53" s="28"/>
      <c r="O53" s="28"/>
      <c r="P53" s="28"/>
    </row>
    <row r="54" spans="1:16" ht="36" customHeight="1" thickBot="1" x14ac:dyDescent="0.35">
      <c r="A54" s="131">
        <v>311</v>
      </c>
      <c r="B54" s="194" t="s">
        <v>149</v>
      </c>
      <c r="C54" s="197" t="s">
        <v>265</v>
      </c>
      <c r="D54" s="36">
        <v>9.1</v>
      </c>
      <c r="E54" s="36">
        <v>6.1</v>
      </c>
      <c r="F54" s="36">
        <v>16</v>
      </c>
      <c r="G54" s="63">
        <f>(D54+F54)*4+E54*9</f>
        <v>155.30000000000001</v>
      </c>
      <c r="H54" s="63">
        <v>0</v>
      </c>
      <c r="I54" s="148">
        <v>13.87</v>
      </c>
      <c r="J54" s="30"/>
      <c r="K54" s="29"/>
      <c r="L54" s="31"/>
      <c r="M54" s="31"/>
      <c r="N54" s="31"/>
      <c r="O54" s="31"/>
      <c r="P54" s="31"/>
    </row>
    <row r="55" spans="1:16" ht="38.25" customHeight="1" thickBot="1" x14ac:dyDescent="0.35">
      <c r="A55" s="302">
        <v>692</v>
      </c>
      <c r="B55" s="346" t="s">
        <v>11</v>
      </c>
      <c r="C55" s="569" t="s">
        <v>105</v>
      </c>
      <c r="D55" s="595">
        <v>3.8</v>
      </c>
      <c r="E55" s="595">
        <v>3.2</v>
      </c>
      <c r="F55" s="595">
        <v>20.170000000000002</v>
      </c>
      <c r="G55" s="596">
        <f>(D55*4)+(E55*9)+(F55*4)</f>
        <v>124.68</v>
      </c>
      <c r="H55" s="596">
        <v>0</v>
      </c>
      <c r="I55" s="334">
        <v>9.33</v>
      </c>
      <c r="J55" s="30"/>
      <c r="K55" s="29"/>
      <c r="L55" s="31"/>
      <c r="M55" s="31"/>
      <c r="N55" s="31"/>
      <c r="O55" s="31"/>
      <c r="P55" s="31"/>
    </row>
    <row r="56" spans="1:16" ht="33.75" customHeight="1" thickBot="1" x14ac:dyDescent="0.35">
      <c r="A56" s="167" t="s">
        <v>15</v>
      </c>
      <c r="B56" s="194" t="s">
        <v>36</v>
      </c>
      <c r="C56" s="253" t="s">
        <v>266</v>
      </c>
      <c r="D56" s="2">
        <v>2.6</v>
      </c>
      <c r="E56" s="3">
        <v>0.3</v>
      </c>
      <c r="F56" s="3">
        <v>16.2</v>
      </c>
      <c r="G56" s="26">
        <f>(D56*4)+(E56*9)+(F56*4)</f>
        <v>77.899999999999991</v>
      </c>
      <c r="H56" s="26">
        <v>0</v>
      </c>
      <c r="I56" s="175">
        <v>1.2</v>
      </c>
      <c r="J56" s="184">
        <f>I56/C56*1000</f>
        <v>62.5</v>
      </c>
      <c r="K56" s="29"/>
      <c r="L56" s="31"/>
      <c r="M56" s="31"/>
      <c r="N56" s="31"/>
      <c r="O56" s="31"/>
      <c r="P56" s="31"/>
    </row>
    <row r="57" spans="1:16" ht="31.5" customHeight="1" thickBot="1" x14ac:dyDescent="0.35">
      <c r="A57" s="131"/>
      <c r="B57" s="196" t="s">
        <v>144</v>
      </c>
      <c r="C57" s="197">
        <v>120</v>
      </c>
      <c r="D57" s="9">
        <v>1.4</v>
      </c>
      <c r="E57" s="61">
        <v>0.2</v>
      </c>
      <c r="F57" s="61">
        <v>8.8000000000000007</v>
      </c>
      <c r="G57" s="55">
        <f>(D57*4)+(E57*9)+(F57*4)</f>
        <v>42.6</v>
      </c>
      <c r="H57" s="26">
        <v>0</v>
      </c>
      <c r="I57" s="148">
        <v>17.600000000000001</v>
      </c>
      <c r="J57" s="184">
        <f>I57/C57*1000</f>
        <v>146.66666666666666</v>
      </c>
      <c r="K57" s="29"/>
      <c r="L57" s="31"/>
      <c r="M57" s="31"/>
      <c r="N57" s="31"/>
      <c r="O57" s="31"/>
      <c r="P57" s="31"/>
    </row>
    <row r="58" spans="1:16" ht="33.75" hidden="1" customHeight="1" thickBot="1" x14ac:dyDescent="0.35">
      <c r="A58" s="547"/>
      <c r="B58" s="548"/>
      <c r="C58" s="549"/>
      <c r="D58" s="550"/>
      <c r="E58" s="550"/>
      <c r="F58" s="550"/>
      <c r="G58" s="551"/>
      <c r="H58" s="551"/>
      <c r="I58" s="552"/>
      <c r="J58" s="184"/>
      <c r="K58" s="29"/>
      <c r="L58" s="31"/>
      <c r="M58" s="31"/>
      <c r="N58" s="31"/>
      <c r="O58" s="31"/>
      <c r="P58" s="31"/>
    </row>
    <row r="59" spans="1:16" ht="31.5" customHeight="1" thickTop="1" thickBot="1" x14ac:dyDescent="0.3">
      <c r="A59" s="458"/>
      <c r="B59" s="459" t="s">
        <v>8</v>
      </c>
      <c r="C59" s="417"/>
      <c r="D59" s="458">
        <f t="shared" ref="D59:I59" si="2">SUM(D54:D58)</f>
        <v>16.899999999999999</v>
      </c>
      <c r="E59" s="458">
        <f t="shared" si="2"/>
        <v>9.8000000000000007</v>
      </c>
      <c r="F59" s="458">
        <f t="shared" si="2"/>
        <v>61.17</v>
      </c>
      <c r="G59" s="458">
        <f t="shared" si="2"/>
        <v>400.48</v>
      </c>
      <c r="H59" s="458">
        <f t="shared" si="2"/>
        <v>0</v>
      </c>
      <c r="I59" s="436">
        <f t="shared" si="2"/>
        <v>42</v>
      </c>
    </row>
    <row r="60" spans="1:16" ht="35.1" customHeight="1" thickTop="1" thickBot="1" x14ac:dyDescent="0.3">
      <c r="A60" s="422"/>
      <c r="B60" s="59" t="s">
        <v>156</v>
      </c>
      <c r="C60" s="422"/>
      <c r="D60" s="422"/>
      <c r="E60" s="422"/>
      <c r="F60" s="422"/>
      <c r="G60" s="422"/>
      <c r="H60" s="422"/>
      <c r="I60" s="422"/>
    </row>
    <row r="61" spans="1:16" ht="3" customHeight="1" thickBot="1" x14ac:dyDescent="0.3">
      <c r="A61" s="372"/>
      <c r="B61" s="371"/>
      <c r="C61" s="193"/>
      <c r="D61" s="357"/>
      <c r="E61" s="357"/>
      <c r="F61" s="358"/>
      <c r="G61" s="220"/>
      <c r="H61" s="363"/>
      <c r="I61" s="570"/>
    </row>
    <row r="62" spans="1:16" ht="34.5" hidden="1" customHeight="1" thickBot="1" x14ac:dyDescent="0.3">
      <c r="A62" s="191"/>
      <c r="B62" s="194"/>
      <c r="C62" s="195"/>
      <c r="D62" s="36"/>
      <c r="E62" s="36"/>
      <c r="F62" s="36"/>
      <c r="G62" s="63"/>
      <c r="H62" s="63"/>
      <c r="I62" s="137"/>
    </row>
    <row r="63" spans="1:16" ht="35.1" customHeight="1" thickBot="1" x14ac:dyDescent="0.3">
      <c r="A63" s="197">
        <v>436</v>
      </c>
      <c r="B63" s="194" t="s">
        <v>182</v>
      </c>
      <c r="C63" s="195">
        <v>200</v>
      </c>
      <c r="D63" s="36">
        <v>14</v>
      </c>
      <c r="E63" s="36">
        <v>8.8000000000000007</v>
      </c>
      <c r="F63" s="36">
        <v>40.9</v>
      </c>
      <c r="G63" s="63">
        <f>(D63+F63)*4+E63*9</f>
        <v>298.8</v>
      </c>
      <c r="H63" s="63">
        <v>0</v>
      </c>
      <c r="I63" s="137">
        <v>66.55</v>
      </c>
    </row>
    <row r="64" spans="1:16" ht="35.1" customHeight="1" thickBot="1" x14ac:dyDescent="0.3">
      <c r="A64" s="197">
        <v>631</v>
      </c>
      <c r="B64" s="196" t="s">
        <v>171</v>
      </c>
      <c r="C64" s="197" t="s">
        <v>93</v>
      </c>
      <c r="D64" s="24">
        <v>0.15</v>
      </c>
      <c r="E64" s="24">
        <v>0</v>
      </c>
      <c r="F64" s="24">
        <v>19.3</v>
      </c>
      <c r="G64" s="63">
        <f>(D64+F64)*4+E64*9</f>
        <v>77.8</v>
      </c>
      <c r="H64" s="63">
        <v>60</v>
      </c>
      <c r="I64" s="148">
        <v>10.5</v>
      </c>
    </row>
    <row r="65" spans="1:10" ht="35.1" customHeight="1" thickBot="1" x14ac:dyDescent="0.3">
      <c r="A65" s="133" t="s">
        <v>76</v>
      </c>
      <c r="B65" s="205" t="s">
        <v>36</v>
      </c>
      <c r="C65" s="217">
        <v>15.2</v>
      </c>
      <c r="D65" s="25">
        <v>1.4</v>
      </c>
      <c r="E65" s="25">
        <v>0.2</v>
      </c>
      <c r="F65" s="25">
        <v>8.8000000000000007</v>
      </c>
      <c r="G65" s="26">
        <f>(D65+F65)*4+E65*9</f>
        <v>42.6</v>
      </c>
      <c r="H65" s="26">
        <v>0</v>
      </c>
      <c r="I65" s="148">
        <v>0.95</v>
      </c>
      <c r="J65" s="184">
        <f>I65/C65*1000</f>
        <v>62.5</v>
      </c>
    </row>
    <row r="66" spans="1:10" ht="35.1" customHeight="1" thickTop="1" thickBot="1" x14ac:dyDescent="0.3">
      <c r="A66" s="487"/>
      <c r="B66" s="471" t="s">
        <v>8</v>
      </c>
      <c r="C66" s="380"/>
      <c r="D66" s="506">
        <f t="shared" ref="D66:I66" si="3">SUM(D61:D65)</f>
        <v>15.55</v>
      </c>
      <c r="E66" s="506">
        <f t="shared" si="3"/>
        <v>9</v>
      </c>
      <c r="F66" s="506">
        <f t="shared" si="3"/>
        <v>69</v>
      </c>
      <c r="G66" s="506">
        <f t="shared" si="3"/>
        <v>419.20000000000005</v>
      </c>
      <c r="H66" s="506">
        <f t="shared" si="3"/>
        <v>60</v>
      </c>
      <c r="I66" s="492">
        <f t="shared" si="3"/>
        <v>78</v>
      </c>
    </row>
    <row r="67" spans="1:10" ht="35.1" customHeight="1" thickTop="1" x14ac:dyDescent="0.3">
      <c r="A67" s="85"/>
      <c r="B67" s="32" t="s">
        <v>63</v>
      </c>
      <c r="C67" s="32"/>
      <c r="D67" s="32"/>
      <c r="E67" s="86"/>
      <c r="F67" s="85"/>
      <c r="G67" s="85"/>
      <c r="H67" s="85"/>
      <c r="I67" s="85"/>
    </row>
    <row r="68" spans="1:10" ht="35.1" customHeight="1" x14ac:dyDescent="0.3">
      <c r="A68" s="85"/>
      <c r="B68" s="673"/>
      <c r="C68" s="673"/>
      <c r="D68" s="673"/>
      <c r="E68" s="86"/>
      <c r="F68" s="85"/>
      <c r="G68" s="85"/>
      <c r="H68" s="85"/>
      <c r="I68" s="85"/>
    </row>
    <row r="69" spans="1:10" ht="33" customHeight="1" x14ac:dyDescent="0.3">
      <c r="A69" s="85"/>
      <c r="B69" s="32" t="s">
        <v>64</v>
      </c>
      <c r="C69" s="32"/>
      <c r="D69" s="32"/>
      <c r="E69" s="85"/>
      <c r="F69" s="85"/>
      <c r="G69" s="85"/>
      <c r="H69" s="85"/>
      <c r="I69" s="85"/>
    </row>
    <row r="70" spans="1:10" ht="20.25" x14ac:dyDescent="0.3">
      <c r="A70" s="85"/>
      <c r="B70" s="85"/>
      <c r="C70" s="85"/>
      <c r="D70" s="85"/>
      <c r="E70" s="85"/>
      <c r="F70" s="85"/>
      <c r="G70" s="85"/>
      <c r="H70" s="85"/>
      <c r="I70" s="85"/>
    </row>
    <row r="71" spans="1:10" ht="20.25" x14ac:dyDescent="0.3">
      <c r="A71" s="85"/>
      <c r="B71" s="32" t="s">
        <v>65</v>
      </c>
      <c r="C71" s="32"/>
      <c r="D71" s="32"/>
      <c r="I71" s="85"/>
    </row>
  </sheetData>
  <mergeCells count="12">
    <mergeCell ref="I4:J4"/>
    <mergeCell ref="B5:F5"/>
    <mergeCell ref="B6:F6"/>
    <mergeCell ref="D8:I8"/>
    <mergeCell ref="F7:I7"/>
    <mergeCell ref="G10:G11"/>
    <mergeCell ref="I10:I11"/>
    <mergeCell ref="D9:E9"/>
    <mergeCell ref="C10:C12"/>
    <mergeCell ref="D10:F11"/>
    <mergeCell ref="B68:D68"/>
    <mergeCell ref="H10:H11"/>
  </mergeCells>
  <phoneticPr fontId="29" type="noConversion"/>
  <printOptions horizontalCentered="1"/>
  <pageMargins left="0.19685039370078741" right="0.39370078740157483" top="0.19685039370078741" bottom="0.98425196850393704" header="0.70866141732283472" footer="0.51181102362204722"/>
  <pageSetup paperSize="9" scale="37" orientation="portrait" r:id="rId1"/>
  <headerFooter alignWithMargins="0"/>
  <colBreaks count="1" manualBreakCount="1">
    <brk id="10" max="61" man="1"/>
  </col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65"/>
  <sheetViews>
    <sheetView topLeftCell="A4" zoomScale="60" zoomScaleNormal="60" zoomScaleSheetLayoutView="75" workbookViewId="0">
      <selection activeCell="A55" sqref="A55:I59"/>
    </sheetView>
  </sheetViews>
  <sheetFormatPr defaultRowHeight="18" x14ac:dyDescent="0.25"/>
  <cols>
    <col min="1" max="1" width="10.1640625" style="1" customWidth="1"/>
    <col min="2" max="2" width="70.1640625" style="1" customWidth="1"/>
    <col min="3" max="3" width="15.08203125" style="1" customWidth="1"/>
    <col min="4" max="4" width="8" style="1" customWidth="1"/>
    <col min="5" max="5" width="8.6640625" style="1"/>
    <col min="6" max="6" width="7.6640625" style="1" customWidth="1"/>
    <col min="7" max="7" width="8.5" style="1" customWidth="1"/>
    <col min="8" max="8" width="7.5" style="1" customWidth="1"/>
    <col min="9" max="9" width="13.33203125" style="1" customWidth="1"/>
    <col min="10" max="10" width="9.082031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714"/>
      <c r="J4" s="714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3" customHeight="1" x14ac:dyDescent="0.35">
      <c r="B6" s="690"/>
      <c r="C6" s="690"/>
      <c r="D6" s="690"/>
      <c r="E6" s="690"/>
      <c r="F6" s="690"/>
    </row>
    <row r="7" spans="1:16" ht="28.5" customHeight="1" x14ac:dyDescent="0.4">
      <c r="F7" s="739" t="s">
        <v>311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39.950000000000003" customHeight="1" thickBot="1" x14ac:dyDescent="0.35">
      <c r="A9" s="35"/>
      <c r="B9" s="35"/>
      <c r="C9" s="35"/>
      <c r="D9" s="677">
        <v>10</v>
      </c>
      <c r="E9" s="677"/>
    </row>
    <row r="10" spans="1:16" ht="28.5" customHeight="1" x14ac:dyDescent="0.25">
      <c r="A10" s="2" t="s">
        <v>0</v>
      </c>
      <c r="B10" s="3" t="s">
        <v>2</v>
      </c>
      <c r="C10" s="728" t="s">
        <v>18</v>
      </c>
      <c r="D10" s="731" t="s">
        <v>19</v>
      </c>
      <c r="E10" s="732"/>
      <c r="F10" s="733"/>
      <c r="G10" s="731" t="s">
        <v>21</v>
      </c>
      <c r="H10" s="728" t="s">
        <v>102</v>
      </c>
      <c r="I10" s="728" t="s">
        <v>23</v>
      </c>
      <c r="J10" s="44" t="s">
        <v>81</v>
      </c>
      <c r="K10" s="44"/>
      <c r="L10" s="44"/>
      <c r="M10" s="38"/>
      <c r="N10" s="44"/>
      <c r="O10" s="44"/>
      <c r="P10" s="44"/>
    </row>
    <row r="11" spans="1:16" ht="30.75" customHeight="1" thickBot="1" x14ac:dyDescent="0.3">
      <c r="A11" s="4" t="s">
        <v>1</v>
      </c>
      <c r="B11" s="5" t="s">
        <v>3</v>
      </c>
      <c r="C11" s="729"/>
      <c r="D11" s="734"/>
      <c r="E11" s="735"/>
      <c r="F11" s="736"/>
      <c r="G11" s="737"/>
      <c r="H11" s="738"/>
      <c r="I11" s="738"/>
      <c r="J11" s="44"/>
      <c r="K11" s="44"/>
      <c r="L11" s="44"/>
      <c r="M11" s="44"/>
      <c r="N11" s="44"/>
      <c r="O11" s="44"/>
      <c r="P11" s="44"/>
    </row>
    <row r="12" spans="1:16" ht="21" thickBot="1" x14ac:dyDescent="0.3">
      <c r="A12" s="6"/>
      <c r="B12" s="7"/>
      <c r="C12" s="730"/>
      <c r="D12" s="17" t="s">
        <v>4</v>
      </c>
      <c r="E12" s="17" t="s">
        <v>5</v>
      </c>
      <c r="F12" s="17" t="s">
        <v>6</v>
      </c>
      <c r="G12" s="48"/>
      <c r="H12" s="48"/>
      <c r="I12" s="20"/>
      <c r="J12" s="28"/>
      <c r="K12" s="28"/>
      <c r="L12" s="28"/>
      <c r="M12" s="28"/>
      <c r="N12" s="28"/>
      <c r="O12" s="28"/>
      <c r="P12" s="28"/>
    </row>
    <row r="13" spans="1:16" ht="21.75" customHeight="1" thickBot="1" x14ac:dyDescent="0.3">
      <c r="A13" s="2"/>
      <c r="B13" s="22" t="s">
        <v>112</v>
      </c>
      <c r="C13" s="2"/>
      <c r="D13" s="2"/>
      <c r="E13" s="2"/>
      <c r="F13" s="2"/>
      <c r="G13" s="21"/>
      <c r="H13" s="21"/>
      <c r="I13" s="9"/>
      <c r="J13" s="28"/>
      <c r="K13" s="28"/>
      <c r="L13" s="28"/>
      <c r="M13" s="28"/>
      <c r="N13" s="28"/>
      <c r="O13" s="28"/>
      <c r="P13" s="28"/>
    </row>
    <row r="14" spans="1:16" ht="30.75" hidden="1" customHeight="1" thickBot="1" x14ac:dyDescent="0.3">
      <c r="A14" s="131"/>
      <c r="B14" s="134"/>
      <c r="C14" s="167"/>
      <c r="D14" s="36"/>
      <c r="E14" s="36"/>
      <c r="F14" s="36"/>
      <c r="G14" s="26"/>
      <c r="H14" s="26"/>
      <c r="I14" s="137"/>
      <c r="J14" s="37"/>
      <c r="K14" s="37"/>
      <c r="L14" s="43"/>
      <c r="M14" s="37"/>
      <c r="N14" s="37"/>
      <c r="O14" s="37"/>
      <c r="P14" s="37"/>
    </row>
    <row r="15" spans="1:16" ht="35.25" customHeight="1" thickBot="1" x14ac:dyDescent="0.3">
      <c r="A15" s="378">
        <v>3</v>
      </c>
      <c r="B15" s="234" t="s">
        <v>28</v>
      </c>
      <c r="C15" s="195" t="s">
        <v>267</v>
      </c>
      <c r="D15" s="13">
        <v>4</v>
      </c>
      <c r="E15" s="13">
        <v>2.7</v>
      </c>
      <c r="F15" s="13">
        <v>9.1</v>
      </c>
      <c r="G15" s="63">
        <f>(D15*4)+(E15*9)+(F15*4)</f>
        <v>76.699999999999989</v>
      </c>
      <c r="H15" s="103">
        <v>0</v>
      </c>
      <c r="I15" s="148">
        <v>21.13</v>
      </c>
      <c r="J15" s="37"/>
      <c r="K15" s="37"/>
      <c r="L15" s="37"/>
      <c r="M15" s="37"/>
      <c r="N15" s="37"/>
      <c r="O15" s="37"/>
      <c r="P15" s="37"/>
    </row>
    <row r="16" spans="1:16" ht="32.25" customHeight="1" thickBot="1" x14ac:dyDescent="0.3">
      <c r="A16" s="131" t="s">
        <v>229</v>
      </c>
      <c r="B16" s="194" t="s">
        <v>230</v>
      </c>
      <c r="C16" s="195">
        <v>120</v>
      </c>
      <c r="D16" s="36">
        <v>9.6</v>
      </c>
      <c r="E16" s="36">
        <v>7.4</v>
      </c>
      <c r="F16" s="36">
        <v>12.2</v>
      </c>
      <c r="G16" s="63">
        <f>(D16*4)+(E16*9)+(F16*4)</f>
        <v>153.80000000000001</v>
      </c>
      <c r="H16" s="54">
        <v>0</v>
      </c>
      <c r="I16" s="137">
        <v>24.12</v>
      </c>
      <c r="J16" s="37"/>
      <c r="K16" s="37"/>
      <c r="L16" s="37"/>
      <c r="M16" s="37"/>
      <c r="N16" s="37"/>
      <c r="O16" s="37"/>
      <c r="P16" s="37"/>
    </row>
    <row r="17" spans="1:17" ht="51.75" customHeight="1" thickBot="1" x14ac:dyDescent="0.3">
      <c r="A17" s="269" t="s">
        <v>148</v>
      </c>
      <c r="B17" s="225" t="s">
        <v>14</v>
      </c>
      <c r="C17" s="226">
        <v>200</v>
      </c>
      <c r="D17" s="24">
        <v>1.4</v>
      </c>
      <c r="E17" s="24">
        <v>1.6</v>
      </c>
      <c r="F17" s="24">
        <v>16.399999999999999</v>
      </c>
      <c r="G17" s="26">
        <f>(D17*4)+(E17*9)+(F17*4)</f>
        <v>85.6</v>
      </c>
      <c r="H17" s="26">
        <v>0</v>
      </c>
      <c r="I17" s="148">
        <v>5.29</v>
      </c>
      <c r="J17" s="43">
        <f>I17/C17*1000</f>
        <v>26.450000000000003</v>
      </c>
      <c r="K17" s="37"/>
      <c r="L17" s="37"/>
      <c r="M17" s="37"/>
      <c r="N17" s="37"/>
      <c r="O17" s="37"/>
      <c r="P17" s="37"/>
    </row>
    <row r="18" spans="1:17" ht="41.25" customHeight="1" thickBot="1" x14ac:dyDescent="0.3">
      <c r="A18" s="131" t="s">
        <v>125</v>
      </c>
      <c r="B18" s="205" t="s">
        <v>36</v>
      </c>
      <c r="C18" s="218" t="s">
        <v>268</v>
      </c>
      <c r="D18" s="93">
        <v>2.16</v>
      </c>
      <c r="E18" s="93">
        <v>0.3</v>
      </c>
      <c r="F18" s="93">
        <v>13.4</v>
      </c>
      <c r="G18" s="296">
        <f>(D18*4)+(E18*9)+(F18*4)</f>
        <v>64.94</v>
      </c>
      <c r="H18" s="26">
        <v>0</v>
      </c>
      <c r="I18" s="148">
        <v>2.2999999999999998</v>
      </c>
      <c r="J18" s="43">
        <f>I18/C18*1000</f>
        <v>62.67029972752043</v>
      </c>
      <c r="K18" s="37"/>
      <c r="L18" s="37"/>
      <c r="M18" s="37"/>
      <c r="N18" s="37"/>
      <c r="O18" s="37"/>
      <c r="P18" s="37"/>
    </row>
    <row r="19" spans="1:17" ht="34.5" customHeight="1" thickBot="1" x14ac:dyDescent="0.3">
      <c r="A19" s="131" t="s">
        <v>125</v>
      </c>
      <c r="B19" s="571" t="s">
        <v>111</v>
      </c>
      <c r="C19" s="572" t="s">
        <v>77</v>
      </c>
      <c r="D19" s="332">
        <v>1</v>
      </c>
      <c r="E19" s="332">
        <v>0</v>
      </c>
      <c r="F19" s="332">
        <v>25.4</v>
      </c>
      <c r="G19" s="177">
        <f>(D19*4)+(E19*9)+(F19*4)</f>
        <v>105.6</v>
      </c>
      <c r="H19" s="26">
        <v>0</v>
      </c>
      <c r="I19" s="334">
        <v>14.16</v>
      </c>
      <c r="J19" s="28"/>
      <c r="K19" s="28"/>
      <c r="L19" s="28"/>
      <c r="M19" s="28"/>
      <c r="N19" s="28"/>
      <c r="O19" s="28"/>
      <c r="P19" s="28"/>
    </row>
    <row r="20" spans="1:17" ht="37.5" customHeight="1" thickTop="1" thickBot="1" x14ac:dyDescent="0.3">
      <c r="A20" s="458"/>
      <c r="B20" s="459" t="s">
        <v>8</v>
      </c>
      <c r="C20" s="460"/>
      <c r="D20" s="458">
        <f>SUM(D14:D19)</f>
        <v>18.16</v>
      </c>
      <c r="E20" s="458">
        <f>SUM(E14:E19)</f>
        <v>12.000000000000002</v>
      </c>
      <c r="F20" s="458">
        <f>SUM(F14:F19)</f>
        <v>76.5</v>
      </c>
      <c r="G20" s="458">
        <f>SUM(G14:G19)</f>
        <v>486.64</v>
      </c>
      <c r="H20" s="461">
        <f>SUM(H14:H19)</f>
        <v>0</v>
      </c>
      <c r="I20" s="436">
        <f>SUM(I15:I19)</f>
        <v>67</v>
      </c>
      <c r="J20" s="28"/>
      <c r="K20" s="28"/>
      <c r="L20" s="28"/>
      <c r="M20" s="28"/>
      <c r="N20" s="28"/>
      <c r="O20" s="28"/>
      <c r="P20" s="28"/>
    </row>
    <row r="21" spans="1:17" ht="30" customHeight="1" thickTop="1" thickBot="1" x14ac:dyDescent="0.3">
      <c r="A21" s="6"/>
      <c r="B21" s="425" t="s">
        <v>107</v>
      </c>
      <c r="C21" s="143"/>
      <c r="D21" s="8"/>
      <c r="E21" s="8"/>
      <c r="F21" s="8"/>
      <c r="G21" s="39"/>
      <c r="H21" s="513"/>
      <c r="I21" s="316"/>
      <c r="J21" s="28"/>
      <c r="K21" s="28"/>
      <c r="L21" s="28"/>
      <c r="M21" s="28"/>
      <c r="N21" s="28"/>
      <c r="O21" s="28"/>
      <c r="P21" s="28"/>
    </row>
    <row r="22" spans="1:17" ht="39.75" customHeight="1" thickBot="1" x14ac:dyDescent="0.3">
      <c r="A22" s="378">
        <v>3</v>
      </c>
      <c r="B22" s="234" t="s">
        <v>28</v>
      </c>
      <c r="C22" s="195" t="s">
        <v>147</v>
      </c>
      <c r="D22" s="13">
        <v>4</v>
      </c>
      <c r="E22" s="13">
        <v>2.7</v>
      </c>
      <c r="F22" s="13">
        <v>9.1</v>
      </c>
      <c r="G22" s="63">
        <f>(D22*4)+(E22*9)+(F22*4)</f>
        <v>76.699999999999989</v>
      </c>
      <c r="H22" s="103">
        <v>0</v>
      </c>
      <c r="I22" s="148">
        <v>28.82</v>
      </c>
      <c r="J22" s="28"/>
      <c r="K22" s="28"/>
      <c r="L22" s="28"/>
      <c r="M22" s="28"/>
      <c r="N22" s="28"/>
      <c r="O22" s="28"/>
      <c r="P22" s="28"/>
    </row>
    <row r="23" spans="1:17" ht="39.75" customHeight="1" thickBot="1" x14ac:dyDescent="0.3">
      <c r="A23" s="131" t="s">
        <v>229</v>
      </c>
      <c r="B23" s="194" t="s">
        <v>230</v>
      </c>
      <c r="C23" s="195">
        <v>140</v>
      </c>
      <c r="D23" s="36">
        <v>11.6</v>
      </c>
      <c r="E23" s="36">
        <v>8.9</v>
      </c>
      <c r="F23" s="36">
        <v>14.7</v>
      </c>
      <c r="G23" s="63">
        <f>(D23*4)+(E23*9)+(F23*4)</f>
        <v>185.3</v>
      </c>
      <c r="H23" s="54">
        <v>0</v>
      </c>
      <c r="I23" s="137">
        <v>28.11</v>
      </c>
      <c r="J23" s="28"/>
      <c r="K23" s="28"/>
      <c r="L23" s="28"/>
      <c r="M23" s="28"/>
      <c r="N23" s="28"/>
      <c r="O23" s="28"/>
      <c r="P23" s="28"/>
    </row>
    <row r="24" spans="1:17" ht="56.25" customHeight="1" thickBot="1" x14ac:dyDescent="0.3">
      <c r="A24" s="269" t="s">
        <v>148</v>
      </c>
      <c r="B24" s="225" t="s">
        <v>14</v>
      </c>
      <c r="C24" s="226">
        <v>200</v>
      </c>
      <c r="D24" s="24">
        <v>1.4</v>
      </c>
      <c r="E24" s="24">
        <v>1.6</v>
      </c>
      <c r="F24" s="24">
        <v>16.399999999999999</v>
      </c>
      <c r="G24" s="54">
        <f>(D24*4)+(E24*9)+(F24*4)</f>
        <v>85.6</v>
      </c>
      <c r="H24" s="26">
        <v>0</v>
      </c>
      <c r="I24" s="148">
        <v>5.29</v>
      </c>
      <c r="J24" s="28"/>
      <c r="K24" s="28"/>
      <c r="L24" s="28"/>
      <c r="M24" s="28"/>
      <c r="N24" s="28"/>
      <c r="O24" s="28"/>
      <c r="P24" s="28"/>
    </row>
    <row r="25" spans="1:17" ht="38.25" customHeight="1" thickBot="1" x14ac:dyDescent="0.3">
      <c r="A25" s="131" t="s">
        <v>125</v>
      </c>
      <c r="B25" s="205" t="s">
        <v>36</v>
      </c>
      <c r="C25" s="218" t="s">
        <v>269</v>
      </c>
      <c r="D25" s="93">
        <v>2.16</v>
      </c>
      <c r="E25" s="93">
        <v>0.3</v>
      </c>
      <c r="F25" s="93">
        <v>13.4</v>
      </c>
      <c r="G25" s="296">
        <f>(D25*4)+(E25*9)+(F25*4)</f>
        <v>64.94</v>
      </c>
      <c r="H25" s="26">
        <v>0</v>
      </c>
      <c r="I25" s="137">
        <v>1.62</v>
      </c>
      <c r="J25" s="43">
        <f>I25/C25*1000</f>
        <v>62.669245647969049</v>
      </c>
      <c r="K25" s="28"/>
      <c r="L25" s="28"/>
      <c r="M25" s="28"/>
      <c r="N25" s="28"/>
      <c r="O25" s="28"/>
      <c r="P25" s="28"/>
    </row>
    <row r="26" spans="1:17" ht="33.75" thickBot="1" x14ac:dyDescent="0.3">
      <c r="A26" s="131" t="s">
        <v>125</v>
      </c>
      <c r="B26" s="571" t="s">
        <v>111</v>
      </c>
      <c r="C26" s="572" t="s">
        <v>77</v>
      </c>
      <c r="D26" s="332">
        <v>1</v>
      </c>
      <c r="E26" s="332">
        <v>0</v>
      </c>
      <c r="F26" s="332">
        <v>25.4</v>
      </c>
      <c r="G26" s="177">
        <f>(D26*4)+(E26*9)+(F26*4)</f>
        <v>105.6</v>
      </c>
      <c r="H26" s="26">
        <v>0</v>
      </c>
      <c r="I26" s="334">
        <v>14.16</v>
      </c>
      <c r="J26" s="43" t="e">
        <f>I26/C26*1000</f>
        <v>#VALUE!</v>
      </c>
      <c r="K26" s="28"/>
      <c r="L26" s="28"/>
      <c r="M26" s="28"/>
      <c r="N26" s="28"/>
      <c r="O26" s="28"/>
      <c r="P26" s="28"/>
    </row>
    <row r="27" spans="1:17" ht="35.1" customHeight="1" thickTop="1" thickBot="1" x14ac:dyDescent="0.3">
      <c r="A27" s="302"/>
      <c r="B27" s="459" t="s">
        <v>8</v>
      </c>
      <c r="C27" s="460"/>
      <c r="D27" s="458">
        <f>SUM(D22:D26)</f>
        <v>20.16</v>
      </c>
      <c r="E27" s="458">
        <f>SUM(E22:E26)</f>
        <v>13.500000000000002</v>
      </c>
      <c r="F27" s="458">
        <f>SUM(F22:F26)</f>
        <v>79</v>
      </c>
      <c r="G27" s="458">
        <f>SUM(G22:G26)</f>
        <v>518.14</v>
      </c>
      <c r="H27" s="461">
        <f>SUM(H20:H26)</f>
        <v>0</v>
      </c>
      <c r="I27" s="436">
        <f>SUM(I22:I26)</f>
        <v>78</v>
      </c>
      <c r="J27" s="28"/>
      <c r="K27" s="28"/>
      <c r="L27" s="28"/>
      <c r="M27" s="28"/>
      <c r="N27" s="28"/>
      <c r="O27" s="28"/>
      <c r="P27" s="28"/>
    </row>
    <row r="28" spans="1:17" ht="24.75" customHeight="1" thickTop="1" thickBot="1" x14ac:dyDescent="0.3">
      <c r="A28" s="6"/>
      <c r="B28" s="95" t="s">
        <v>30</v>
      </c>
      <c r="C28" s="119"/>
      <c r="D28" s="6"/>
      <c r="E28" s="6"/>
      <c r="F28" s="6"/>
      <c r="G28" s="219"/>
      <c r="H28" s="514"/>
      <c r="I28" s="309"/>
      <c r="J28" s="28"/>
      <c r="K28" s="28"/>
      <c r="L28" s="28"/>
      <c r="M28" s="28"/>
      <c r="N28" s="28"/>
      <c r="O28" s="28"/>
      <c r="P28" s="28"/>
      <c r="Q28" s="27"/>
    </row>
    <row r="29" spans="1:17" ht="36.75" customHeight="1" thickBot="1" x14ac:dyDescent="0.3">
      <c r="A29" s="191" t="s">
        <v>115</v>
      </c>
      <c r="B29" s="194" t="s">
        <v>116</v>
      </c>
      <c r="C29" s="195" t="s">
        <v>283</v>
      </c>
      <c r="D29" s="36">
        <v>9</v>
      </c>
      <c r="E29" s="36">
        <v>10</v>
      </c>
      <c r="F29" s="36">
        <v>10</v>
      </c>
      <c r="G29" s="63">
        <f>(D29+F29)*4+E29*9</f>
        <v>166</v>
      </c>
      <c r="H29" s="63">
        <v>0</v>
      </c>
      <c r="I29" s="148">
        <v>17.88</v>
      </c>
      <c r="J29" s="37"/>
      <c r="K29" s="37"/>
      <c r="L29" s="37"/>
      <c r="M29" s="37"/>
      <c r="N29" s="37"/>
      <c r="O29" s="37"/>
      <c r="P29" s="37"/>
      <c r="Q29" s="28"/>
    </row>
    <row r="30" spans="1:17" ht="38.25" customHeight="1" thickBot="1" x14ac:dyDescent="0.3">
      <c r="A30" s="191" t="s">
        <v>281</v>
      </c>
      <c r="B30" s="194" t="s">
        <v>282</v>
      </c>
      <c r="C30" s="195">
        <v>80</v>
      </c>
      <c r="D30" s="36">
        <v>11.8</v>
      </c>
      <c r="E30" s="36">
        <v>0.5</v>
      </c>
      <c r="F30" s="36">
        <v>8.1999999999999993</v>
      </c>
      <c r="G30" s="26">
        <v>0</v>
      </c>
      <c r="H30" s="26">
        <v>0</v>
      </c>
      <c r="I30" s="148">
        <v>40.72</v>
      </c>
      <c r="J30" s="37"/>
      <c r="K30" s="37"/>
      <c r="L30" s="37"/>
      <c r="M30" s="37"/>
      <c r="N30" s="37"/>
      <c r="O30" s="37"/>
      <c r="P30" s="37"/>
      <c r="Q30" s="27"/>
    </row>
    <row r="31" spans="1:17" ht="39" customHeight="1" thickBot="1" x14ac:dyDescent="0.3">
      <c r="A31" s="131">
        <v>511</v>
      </c>
      <c r="B31" s="194" t="s">
        <v>150</v>
      </c>
      <c r="C31" s="195">
        <v>180</v>
      </c>
      <c r="D31" s="36">
        <v>4.5</v>
      </c>
      <c r="E31" s="36">
        <v>6.4</v>
      </c>
      <c r="F31" s="36">
        <v>44.3</v>
      </c>
      <c r="G31" s="26">
        <f>(D31*4)+(E31*9)+(F31*4)</f>
        <v>252.79999999999998</v>
      </c>
      <c r="H31" s="26">
        <v>0</v>
      </c>
      <c r="I31" s="137">
        <v>13.22</v>
      </c>
      <c r="J31" s="37"/>
      <c r="K31" s="37"/>
      <c r="L31" s="37"/>
      <c r="M31" s="37"/>
      <c r="N31" s="37"/>
      <c r="O31" s="37"/>
      <c r="P31" s="37"/>
      <c r="Q31" s="27"/>
    </row>
    <row r="32" spans="1:17" ht="34.5" customHeight="1" thickBot="1" x14ac:dyDescent="0.3">
      <c r="A32" s="131">
        <v>523</v>
      </c>
      <c r="B32" s="194" t="s">
        <v>169</v>
      </c>
      <c r="C32" s="195">
        <v>50</v>
      </c>
      <c r="D32" s="36">
        <v>1.3</v>
      </c>
      <c r="E32" s="36">
        <v>0.6</v>
      </c>
      <c r="F32" s="36">
        <v>2.2999999999999998</v>
      </c>
      <c r="G32" s="26">
        <f>(D32*4)+(E32*9)+(F32*4)</f>
        <v>19.799999999999997</v>
      </c>
      <c r="H32" s="26">
        <v>0</v>
      </c>
      <c r="I32" s="137">
        <v>9.2200000000000006</v>
      </c>
      <c r="J32" s="37"/>
      <c r="K32" s="37"/>
      <c r="L32" s="37"/>
      <c r="M32" s="37"/>
      <c r="N32" s="37"/>
      <c r="O32" s="37"/>
      <c r="P32" s="37"/>
    </row>
    <row r="33" spans="1:16" ht="35.25" customHeight="1" thickBot="1" x14ac:dyDescent="0.3">
      <c r="A33" s="131">
        <v>700</v>
      </c>
      <c r="B33" s="196" t="s">
        <v>145</v>
      </c>
      <c r="C33" s="197" t="s">
        <v>92</v>
      </c>
      <c r="D33" s="24">
        <v>0.1</v>
      </c>
      <c r="E33" s="24">
        <v>0</v>
      </c>
      <c r="F33" s="24">
        <v>24.9</v>
      </c>
      <c r="G33" s="26">
        <f>(D33+F33)*4+E33*9</f>
        <v>100</v>
      </c>
      <c r="H33" s="26">
        <v>60</v>
      </c>
      <c r="I33" s="137">
        <v>11.64</v>
      </c>
      <c r="J33" s="37"/>
      <c r="K33" s="37"/>
      <c r="L33" s="37"/>
      <c r="M33" s="37"/>
      <c r="N33" s="37"/>
      <c r="O33" s="37"/>
      <c r="P33" s="37"/>
    </row>
    <row r="34" spans="1:16" ht="35.25" customHeight="1" thickBot="1" x14ac:dyDescent="0.3">
      <c r="A34" s="343" t="s">
        <v>15</v>
      </c>
      <c r="B34" s="289" t="s">
        <v>36</v>
      </c>
      <c r="C34" s="603">
        <v>34.450000000000003</v>
      </c>
      <c r="D34" s="24">
        <v>3.2</v>
      </c>
      <c r="E34" s="24">
        <v>0.8</v>
      </c>
      <c r="F34" s="24">
        <v>20.75</v>
      </c>
      <c r="G34" s="26">
        <f>(D34*4)+(E34*9)+(F34*4)</f>
        <v>103</v>
      </c>
      <c r="H34" s="26">
        <v>0</v>
      </c>
      <c r="I34" s="148">
        <v>2.16</v>
      </c>
      <c r="J34" s="43">
        <f>I34/C34*1000</f>
        <v>62.699564586357035</v>
      </c>
      <c r="K34" s="37"/>
      <c r="L34" s="37"/>
      <c r="M34" s="37"/>
      <c r="N34" s="37"/>
      <c r="O34" s="37"/>
      <c r="P34" s="37"/>
    </row>
    <row r="35" spans="1:16" ht="35.25" customHeight="1" thickBot="1" x14ac:dyDescent="0.3">
      <c r="A35" s="515" t="s">
        <v>15</v>
      </c>
      <c r="B35" s="516" t="s">
        <v>13</v>
      </c>
      <c r="C35" s="648">
        <v>18.5</v>
      </c>
      <c r="D35" s="36">
        <v>1.93</v>
      </c>
      <c r="E35" s="36">
        <v>0.5</v>
      </c>
      <c r="F35" s="36">
        <v>12.45</v>
      </c>
      <c r="G35" s="26">
        <f>(D35*4)+(E35*9)+(F35*4)</f>
        <v>62.019999999999996</v>
      </c>
      <c r="H35" s="26">
        <v>0</v>
      </c>
      <c r="I35" s="175">
        <v>1.1599999999999999</v>
      </c>
      <c r="J35" s="43">
        <f>I35/C35*1000</f>
        <v>62.702702702702702</v>
      </c>
      <c r="K35" s="37"/>
      <c r="L35" s="37"/>
      <c r="M35" s="37"/>
      <c r="N35" s="37"/>
      <c r="O35" s="37"/>
      <c r="P35" s="37"/>
    </row>
    <row r="36" spans="1:16" ht="33" customHeight="1" thickTop="1" thickBot="1" x14ac:dyDescent="0.3">
      <c r="A36" s="458"/>
      <c r="B36" s="459" t="s">
        <v>8</v>
      </c>
      <c r="C36" s="460"/>
      <c r="D36" s="420">
        <f t="shared" ref="D36:I36" si="0">SUM(D29:D35)</f>
        <v>31.830000000000002</v>
      </c>
      <c r="E36" s="420">
        <f t="shared" si="0"/>
        <v>18.8</v>
      </c>
      <c r="F36" s="420">
        <f t="shared" si="0"/>
        <v>122.89999999999999</v>
      </c>
      <c r="G36" s="420">
        <f t="shared" si="0"/>
        <v>703.61999999999989</v>
      </c>
      <c r="H36" s="420">
        <f t="shared" si="0"/>
        <v>60</v>
      </c>
      <c r="I36" s="421">
        <f t="shared" si="0"/>
        <v>95.999999999999986</v>
      </c>
      <c r="J36" s="37"/>
      <c r="K36" s="37"/>
      <c r="L36" s="37"/>
      <c r="M36" s="37"/>
      <c r="N36" s="37"/>
      <c r="O36" s="37"/>
      <c r="P36" s="37"/>
    </row>
    <row r="37" spans="1:16" ht="33.75" hidden="1" customHeight="1" thickBot="1" x14ac:dyDescent="0.3">
      <c r="A37" s="4"/>
      <c r="B37" s="347" t="s">
        <v>10</v>
      </c>
      <c r="C37" s="141"/>
      <c r="D37" s="5">
        <f>D20+D36</f>
        <v>49.99</v>
      </c>
      <c r="E37" s="5">
        <f>E20+E36</f>
        <v>30.800000000000004</v>
      </c>
      <c r="F37" s="5">
        <f>F20+F36</f>
        <v>199.39999999999998</v>
      </c>
      <c r="G37" s="115">
        <f>G20+G36</f>
        <v>1190.2599999999998</v>
      </c>
      <c r="H37" s="115"/>
      <c r="I37" s="171">
        <f>SUM(I29:I36)</f>
        <v>191.99999999999997</v>
      </c>
      <c r="J37" s="28"/>
      <c r="K37" s="37"/>
      <c r="L37" s="37"/>
      <c r="M37" s="37"/>
      <c r="N37" s="37"/>
      <c r="O37" s="28"/>
      <c r="P37" s="28"/>
    </row>
    <row r="38" spans="1:16" ht="24.75" customHeight="1" thickTop="1" thickBot="1" x14ac:dyDescent="0.3">
      <c r="A38" s="9"/>
      <c r="B38" s="323" t="s">
        <v>31</v>
      </c>
      <c r="C38" s="145"/>
      <c r="D38" s="9"/>
      <c r="E38" s="9"/>
      <c r="F38" s="9"/>
      <c r="G38" s="40"/>
      <c r="H38" s="40"/>
      <c r="I38" s="155"/>
      <c r="J38" s="28"/>
      <c r="K38" s="37"/>
      <c r="L38" s="37"/>
      <c r="M38" s="37"/>
      <c r="N38" s="37"/>
      <c r="O38" s="28"/>
      <c r="P38" s="28"/>
    </row>
    <row r="39" spans="1:16" ht="42" customHeight="1" thickBot="1" x14ac:dyDescent="0.3">
      <c r="A39" s="191" t="s">
        <v>115</v>
      </c>
      <c r="B39" s="194" t="s">
        <v>116</v>
      </c>
      <c r="C39" s="195" t="s">
        <v>312</v>
      </c>
      <c r="D39" s="36">
        <v>12.1</v>
      </c>
      <c r="E39" s="36">
        <v>12.8</v>
      </c>
      <c r="F39" s="36">
        <v>15</v>
      </c>
      <c r="G39" s="63">
        <f>(D39+F39)*4+E39*9</f>
        <v>223.60000000000002</v>
      </c>
      <c r="H39" s="63">
        <v>0</v>
      </c>
      <c r="I39" s="137">
        <v>29.57</v>
      </c>
      <c r="J39" s="37"/>
      <c r="K39" s="37"/>
      <c r="L39" s="37"/>
      <c r="M39" s="37"/>
      <c r="N39" s="37"/>
      <c r="O39" s="37"/>
      <c r="P39" s="37"/>
    </row>
    <row r="40" spans="1:16" ht="43.5" customHeight="1" thickBot="1" x14ac:dyDescent="0.3">
      <c r="A40" s="191" t="s">
        <v>281</v>
      </c>
      <c r="B40" s="194" t="s">
        <v>282</v>
      </c>
      <c r="C40" s="195">
        <v>90</v>
      </c>
      <c r="D40" s="36">
        <v>13.5</v>
      </c>
      <c r="E40" s="36">
        <v>0.6</v>
      </c>
      <c r="F40" s="36">
        <v>0</v>
      </c>
      <c r="G40" s="26">
        <f t="shared" ref="G40:G45" si="1">(D40*4)+(E40*9)+(F40*4)</f>
        <v>59.4</v>
      </c>
      <c r="H40" s="26">
        <v>0</v>
      </c>
      <c r="I40" s="148">
        <v>45.83</v>
      </c>
      <c r="J40" s="37"/>
      <c r="K40" s="37"/>
      <c r="L40" s="37"/>
      <c r="M40" s="37"/>
      <c r="N40" s="37"/>
      <c r="O40" s="37"/>
      <c r="P40" s="37"/>
    </row>
    <row r="41" spans="1:16" ht="31.5" customHeight="1" thickBot="1" x14ac:dyDescent="0.3">
      <c r="A41" s="131">
        <v>511</v>
      </c>
      <c r="B41" s="194" t="s">
        <v>150</v>
      </c>
      <c r="C41" s="195">
        <v>180</v>
      </c>
      <c r="D41" s="36">
        <v>5</v>
      </c>
      <c r="E41" s="36">
        <v>7.9</v>
      </c>
      <c r="F41" s="36">
        <v>52.1</v>
      </c>
      <c r="G41" s="26">
        <f t="shared" si="1"/>
        <v>299.5</v>
      </c>
      <c r="H41" s="26">
        <v>0</v>
      </c>
      <c r="I41" s="137">
        <v>13.22</v>
      </c>
      <c r="J41" s="37"/>
      <c r="K41" s="37"/>
      <c r="L41" s="37"/>
      <c r="M41" s="37"/>
      <c r="N41" s="37"/>
      <c r="O41" s="37"/>
      <c r="P41" s="37"/>
    </row>
    <row r="42" spans="1:16" ht="36.75" customHeight="1" thickBot="1" x14ac:dyDescent="0.3">
      <c r="A42" s="131">
        <v>523</v>
      </c>
      <c r="B42" s="194" t="s">
        <v>169</v>
      </c>
      <c r="C42" s="195">
        <v>60</v>
      </c>
      <c r="D42" s="36">
        <v>9</v>
      </c>
      <c r="E42" s="36">
        <v>0.1</v>
      </c>
      <c r="F42" s="36">
        <v>4.2</v>
      </c>
      <c r="G42" s="26">
        <f t="shared" si="1"/>
        <v>53.7</v>
      </c>
      <c r="H42" s="26">
        <v>0</v>
      </c>
      <c r="I42" s="137">
        <v>11.07</v>
      </c>
      <c r="J42" s="37"/>
      <c r="K42" s="37"/>
      <c r="L42" s="37"/>
      <c r="M42" s="37"/>
      <c r="N42" s="37"/>
      <c r="O42" s="37"/>
      <c r="P42" s="37"/>
    </row>
    <row r="43" spans="1:16" ht="39" customHeight="1" thickBot="1" x14ac:dyDescent="0.3">
      <c r="A43" s="131">
        <v>700</v>
      </c>
      <c r="B43" s="196" t="s">
        <v>145</v>
      </c>
      <c r="C43" s="197" t="s">
        <v>93</v>
      </c>
      <c r="D43" s="24">
        <v>0.1</v>
      </c>
      <c r="E43" s="24">
        <v>0</v>
      </c>
      <c r="F43" s="24">
        <v>24.9</v>
      </c>
      <c r="G43" s="26">
        <f t="shared" si="1"/>
        <v>100</v>
      </c>
      <c r="H43" s="26">
        <v>70</v>
      </c>
      <c r="I43" s="137">
        <v>11.69</v>
      </c>
      <c r="J43" s="37"/>
      <c r="K43" s="37"/>
      <c r="L43" s="37"/>
      <c r="M43" s="37"/>
      <c r="N43" s="37"/>
      <c r="O43" s="37"/>
      <c r="P43" s="37"/>
    </row>
    <row r="44" spans="1:16" ht="35.25" customHeight="1" thickBot="1" x14ac:dyDescent="0.3">
      <c r="A44" s="131" t="s">
        <v>15</v>
      </c>
      <c r="B44" s="196" t="s">
        <v>36</v>
      </c>
      <c r="C44" s="603">
        <v>37</v>
      </c>
      <c r="D44" s="24">
        <v>3.2</v>
      </c>
      <c r="E44" s="24">
        <v>0.8</v>
      </c>
      <c r="F44" s="24">
        <v>20.75</v>
      </c>
      <c r="G44" s="26">
        <f t="shared" si="1"/>
        <v>103</v>
      </c>
      <c r="H44" s="26">
        <v>0</v>
      </c>
      <c r="I44" s="148">
        <v>2.3199999999999998</v>
      </c>
      <c r="J44" s="43">
        <f>I44/C44*1000</f>
        <v>62.702702702702702</v>
      </c>
      <c r="K44" s="37"/>
      <c r="L44" s="37"/>
      <c r="M44" s="37"/>
      <c r="N44" s="37"/>
      <c r="O44" s="37"/>
      <c r="P44" s="37"/>
    </row>
    <row r="45" spans="1:16" ht="32.25" customHeight="1" thickBot="1" x14ac:dyDescent="0.3">
      <c r="A45" s="343" t="s">
        <v>15</v>
      </c>
      <c r="B45" s="289" t="s">
        <v>13</v>
      </c>
      <c r="C45" s="648">
        <v>20.75</v>
      </c>
      <c r="D45" s="36">
        <v>1.2</v>
      </c>
      <c r="E45" s="36">
        <v>0.3</v>
      </c>
      <c r="F45" s="36">
        <v>8.3000000000000007</v>
      </c>
      <c r="G45" s="54">
        <f t="shared" si="1"/>
        <v>40.700000000000003</v>
      </c>
      <c r="H45" s="26">
        <v>0</v>
      </c>
      <c r="I45" s="148">
        <v>1.3</v>
      </c>
      <c r="J45" s="43">
        <f>I45/C45*1000</f>
        <v>62.650602409638559</v>
      </c>
      <c r="K45" s="37"/>
      <c r="L45" s="37"/>
      <c r="M45" s="37"/>
      <c r="N45" s="37"/>
      <c r="O45" s="37"/>
      <c r="P45" s="37"/>
    </row>
    <row r="46" spans="1:16" ht="34.5" customHeight="1" thickTop="1" thickBot="1" x14ac:dyDescent="0.3">
      <c r="A46" s="458"/>
      <c r="B46" s="459" t="s">
        <v>8</v>
      </c>
      <c r="C46" s="460"/>
      <c r="D46" s="419">
        <f t="shared" ref="D46:I46" si="2">SUM(D39:D45)</f>
        <v>44.100000000000009</v>
      </c>
      <c r="E46" s="419">
        <f t="shared" si="2"/>
        <v>22.500000000000004</v>
      </c>
      <c r="F46" s="419">
        <f t="shared" si="2"/>
        <v>125.24999999999999</v>
      </c>
      <c r="G46" s="419">
        <f t="shared" si="2"/>
        <v>879.90000000000009</v>
      </c>
      <c r="H46" s="420">
        <f t="shared" si="2"/>
        <v>70</v>
      </c>
      <c r="I46" s="421">
        <f t="shared" si="2"/>
        <v>114.99999999999999</v>
      </c>
      <c r="J46" s="28"/>
      <c r="K46" s="37"/>
      <c r="L46" s="37"/>
      <c r="M46" s="37"/>
      <c r="N46" s="28"/>
      <c r="O46" s="37"/>
      <c r="P46" s="28"/>
    </row>
    <row r="47" spans="1:16" ht="30" customHeight="1" thickTop="1" thickBot="1" x14ac:dyDescent="0.3">
      <c r="A47" s="6"/>
      <c r="B47" s="12"/>
      <c r="C47" s="143"/>
      <c r="D47" s="8"/>
      <c r="E47" s="8"/>
      <c r="F47" s="8"/>
      <c r="G47" s="58"/>
      <c r="H47" s="236"/>
      <c r="I47" s="151"/>
      <c r="J47" s="28"/>
      <c r="K47" s="28"/>
      <c r="L47" s="28"/>
      <c r="M47" s="28"/>
      <c r="N47" s="28"/>
      <c r="O47" s="28"/>
      <c r="P47" s="28"/>
    </row>
    <row r="48" spans="1:16" ht="33" customHeight="1" thickBot="1" x14ac:dyDescent="0.3">
      <c r="A48" s="6"/>
      <c r="B48" s="59" t="s">
        <v>127</v>
      </c>
      <c r="C48" s="143"/>
      <c r="D48" s="8"/>
      <c r="E48" s="8"/>
      <c r="F48" s="8"/>
      <c r="G48" s="39"/>
      <c r="H48" s="39"/>
      <c r="I48" s="151"/>
    </row>
    <row r="49" spans="1:16" ht="36" customHeight="1" thickBot="1" x14ac:dyDescent="0.35">
      <c r="A49" s="378">
        <v>3</v>
      </c>
      <c r="B49" s="234" t="s">
        <v>28</v>
      </c>
      <c r="C49" s="195" t="s">
        <v>188</v>
      </c>
      <c r="D49" s="13">
        <v>4</v>
      </c>
      <c r="E49" s="13">
        <v>2.7</v>
      </c>
      <c r="F49" s="13">
        <v>9.1</v>
      </c>
      <c r="G49" s="63">
        <f>(D49*4)+(E49*9)+(F49*4)</f>
        <v>76.699999999999989</v>
      </c>
      <c r="H49" s="103">
        <v>0</v>
      </c>
      <c r="I49" s="148">
        <v>10.31</v>
      </c>
      <c r="J49" s="30"/>
      <c r="K49" s="29"/>
      <c r="L49" s="31"/>
      <c r="M49" s="31"/>
      <c r="N49" s="31"/>
      <c r="O49" s="31"/>
      <c r="P49" s="31"/>
    </row>
    <row r="50" spans="1:16" ht="32.25" customHeight="1" thickBot="1" x14ac:dyDescent="0.35">
      <c r="A50" s="131" t="s">
        <v>229</v>
      </c>
      <c r="B50" s="194" t="s">
        <v>230</v>
      </c>
      <c r="C50" s="195">
        <v>120</v>
      </c>
      <c r="D50" s="36">
        <v>9.6</v>
      </c>
      <c r="E50" s="36">
        <v>7.4</v>
      </c>
      <c r="F50" s="36">
        <v>12.2</v>
      </c>
      <c r="G50" s="63">
        <f>(D50*4)+(E50*9)+(F50*4)</f>
        <v>153.80000000000001</v>
      </c>
      <c r="H50" s="54">
        <v>0</v>
      </c>
      <c r="I50" s="137">
        <v>24.12</v>
      </c>
      <c r="J50" s="29"/>
      <c r="K50" s="29"/>
      <c r="L50" s="31"/>
      <c r="M50" s="31"/>
      <c r="N50" s="31"/>
      <c r="O50" s="31"/>
      <c r="P50" s="31"/>
    </row>
    <row r="51" spans="1:16" ht="54.75" customHeight="1" thickBot="1" x14ac:dyDescent="0.35">
      <c r="A51" s="269" t="s">
        <v>148</v>
      </c>
      <c r="B51" s="225" t="s">
        <v>14</v>
      </c>
      <c r="C51" s="226">
        <v>200</v>
      </c>
      <c r="D51" s="24">
        <v>1.4</v>
      </c>
      <c r="E51" s="24">
        <v>1.6</v>
      </c>
      <c r="F51" s="24">
        <v>16.399999999999999</v>
      </c>
      <c r="G51" s="26">
        <f>(D51*4)+(E51*9)+(F51*4)</f>
        <v>85.6</v>
      </c>
      <c r="H51" s="26">
        <v>0</v>
      </c>
      <c r="I51" s="148">
        <v>5.29</v>
      </c>
      <c r="J51" s="43" t="s">
        <v>75</v>
      </c>
      <c r="K51" s="29"/>
      <c r="L51" s="31"/>
      <c r="M51" s="31"/>
      <c r="N51" s="31"/>
      <c r="O51" s="31"/>
      <c r="P51" s="31"/>
    </row>
    <row r="52" spans="1:16" ht="32.25" customHeight="1" thickBot="1" x14ac:dyDescent="0.35">
      <c r="A52" s="131" t="s">
        <v>125</v>
      </c>
      <c r="B52" s="205" t="s">
        <v>36</v>
      </c>
      <c r="C52" s="218" t="s">
        <v>270</v>
      </c>
      <c r="D52" s="93">
        <v>2.16</v>
      </c>
      <c r="E52" s="93">
        <v>0.3</v>
      </c>
      <c r="F52" s="93">
        <v>13.4</v>
      </c>
      <c r="G52" s="296">
        <f>(D52*4)+(E52*9)+(F52*4)</f>
        <v>64.94</v>
      </c>
      <c r="H52" s="26">
        <v>0</v>
      </c>
      <c r="I52" s="137">
        <v>2.2799999999999998</v>
      </c>
      <c r="J52" s="43">
        <f>I52/C52*1000</f>
        <v>62.637362637362635</v>
      </c>
      <c r="K52" s="29"/>
      <c r="L52" s="31"/>
      <c r="M52" s="31"/>
      <c r="N52" s="31"/>
      <c r="O52" s="31"/>
      <c r="P52" s="31"/>
    </row>
    <row r="53" spans="1:16" ht="37.5" customHeight="1" thickTop="1" x14ac:dyDescent="0.3">
      <c r="A53" s="517"/>
      <c r="B53" s="518" t="s">
        <v>8</v>
      </c>
      <c r="C53" s="466"/>
      <c r="D53" s="517">
        <f>SUM(D49:D52)</f>
        <v>17.16</v>
      </c>
      <c r="E53" s="517">
        <f>SUM(E49:E52)</f>
        <v>12.000000000000002</v>
      </c>
      <c r="F53" s="517">
        <f>SUM(F49:F52)</f>
        <v>51.099999999999994</v>
      </c>
      <c r="G53" s="517">
        <f>SUM(G49:G52)</f>
        <v>381.04</v>
      </c>
      <c r="H53" s="519">
        <f>SUM(H49:H52)</f>
        <v>0</v>
      </c>
      <c r="I53" s="467">
        <f>I49+I50+I51+I52</f>
        <v>42</v>
      </c>
      <c r="J53" s="29"/>
      <c r="K53" s="29"/>
      <c r="L53" s="31"/>
      <c r="M53" s="31"/>
      <c r="N53" s="31"/>
      <c r="O53" s="31"/>
      <c r="P53" s="31"/>
    </row>
    <row r="54" spans="1:16" ht="35.1" customHeight="1" thickBot="1" x14ac:dyDescent="0.3">
      <c r="A54" s="416"/>
      <c r="B54" s="59" t="s">
        <v>152</v>
      </c>
      <c r="C54" s="416"/>
      <c r="D54" s="416"/>
      <c r="E54" s="416"/>
      <c r="F54" s="416"/>
      <c r="G54" s="416"/>
      <c r="H54" s="416"/>
      <c r="I54" s="416"/>
    </row>
    <row r="55" spans="1:16" ht="35.1" customHeight="1" thickBot="1" x14ac:dyDescent="0.3">
      <c r="A55" s="191" t="s">
        <v>281</v>
      </c>
      <c r="B55" s="194" t="s">
        <v>282</v>
      </c>
      <c r="C55" s="195">
        <v>80</v>
      </c>
      <c r="D55" s="36">
        <v>13.5</v>
      </c>
      <c r="E55" s="36">
        <v>0.6</v>
      </c>
      <c r="F55" s="36">
        <v>0</v>
      </c>
      <c r="G55" s="26">
        <f>(D55*4)+(E55*9)+(F55*4)</f>
        <v>59.4</v>
      </c>
      <c r="H55" s="26">
        <v>0</v>
      </c>
      <c r="I55" s="148">
        <v>40.72</v>
      </c>
    </row>
    <row r="56" spans="1:16" ht="35.1" customHeight="1" thickBot="1" x14ac:dyDescent="0.3">
      <c r="A56" s="131">
        <v>511</v>
      </c>
      <c r="B56" s="194" t="s">
        <v>150</v>
      </c>
      <c r="C56" s="195">
        <v>180</v>
      </c>
      <c r="D56" s="36">
        <v>5</v>
      </c>
      <c r="E56" s="36">
        <v>7.9</v>
      </c>
      <c r="F56" s="36">
        <v>52.1</v>
      </c>
      <c r="G56" s="26">
        <f>(D56*4)+(E56*9)+(F56*4)</f>
        <v>299.5</v>
      </c>
      <c r="H56" s="26">
        <v>0</v>
      </c>
      <c r="I56" s="137">
        <v>13.22</v>
      </c>
    </row>
    <row r="57" spans="1:16" ht="35.1" customHeight="1" thickBot="1" x14ac:dyDescent="0.3">
      <c r="A57" s="131">
        <v>523</v>
      </c>
      <c r="B57" s="194" t="s">
        <v>169</v>
      </c>
      <c r="C57" s="195">
        <v>60</v>
      </c>
      <c r="D57" s="36">
        <v>9</v>
      </c>
      <c r="E57" s="36">
        <v>0.1</v>
      </c>
      <c r="F57" s="36">
        <v>4.2</v>
      </c>
      <c r="G57" s="26">
        <f>(D57*4)+(E57*9)+(F57*4)</f>
        <v>53.7</v>
      </c>
      <c r="H57" s="26">
        <v>0</v>
      </c>
      <c r="I57" s="137">
        <v>11.07</v>
      </c>
    </row>
    <row r="58" spans="1:16" ht="35.1" customHeight="1" thickBot="1" x14ac:dyDescent="0.3">
      <c r="A58" s="131">
        <v>700</v>
      </c>
      <c r="B58" s="196" t="s">
        <v>145</v>
      </c>
      <c r="C58" s="197" t="s">
        <v>93</v>
      </c>
      <c r="D58" s="24">
        <v>0.1</v>
      </c>
      <c r="E58" s="24">
        <v>0</v>
      </c>
      <c r="F58" s="24">
        <v>24.9</v>
      </c>
      <c r="G58" s="26">
        <f>(D58+F58)*4+E58*9</f>
        <v>100</v>
      </c>
      <c r="H58" s="26">
        <v>70</v>
      </c>
      <c r="I58" s="137">
        <v>11.69</v>
      </c>
    </row>
    <row r="59" spans="1:16" ht="35.1" customHeight="1" thickBot="1" x14ac:dyDescent="0.3">
      <c r="A59" s="131" t="s">
        <v>15</v>
      </c>
      <c r="B59" s="196" t="s">
        <v>36</v>
      </c>
      <c r="C59" s="197">
        <v>20.75</v>
      </c>
      <c r="D59" s="24">
        <v>2.0499999999999998</v>
      </c>
      <c r="E59" s="24">
        <v>0.3</v>
      </c>
      <c r="F59" s="24">
        <v>12.6</v>
      </c>
      <c r="G59" s="26">
        <f>(D59*4)+(E59*9)+(F59*4)</f>
        <v>61.3</v>
      </c>
      <c r="H59" s="26">
        <v>0</v>
      </c>
      <c r="I59" s="148">
        <v>1.3</v>
      </c>
      <c r="J59" s="43">
        <f>I59/C59*1000</f>
        <v>62.650602409638559</v>
      </c>
    </row>
    <row r="60" spans="1:16" ht="35.1" customHeight="1" thickTop="1" thickBot="1" x14ac:dyDescent="0.3">
      <c r="A60" s="522"/>
      <c r="B60" s="523" t="s">
        <v>8</v>
      </c>
      <c r="C60" s="524"/>
      <c r="D60" s="525">
        <f t="shared" ref="D60:I60" si="3">SUM(D55:D59)</f>
        <v>29.650000000000002</v>
      </c>
      <c r="E60" s="525">
        <f t="shared" si="3"/>
        <v>8.9</v>
      </c>
      <c r="F60" s="525">
        <f t="shared" si="3"/>
        <v>93.8</v>
      </c>
      <c r="G60" s="525">
        <f t="shared" si="3"/>
        <v>573.89999999999986</v>
      </c>
      <c r="H60" s="525">
        <f t="shared" si="3"/>
        <v>70</v>
      </c>
      <c r="I60" s="526">
        <f t="shared" si="3"/>
        <v>77.999999999999986</v>
      </c>
    </row>
    <row r="61" spans="1:16" ht="35.1" customHeight="1" thickTop="1" x14ac:dyDescent="0.3">
      <c r="B61" s="32" t="s">
        <v>43</v>
      </c>
      <c r="C61" s="32"/>
      <c r="D61" s="32"/>
      <c r="E61" s="86"/>
      <c r="F61" s="85"/>
      <c r="G61" s="85"/>
      <c r="H61" s="85"/>
    </row>
    <row r="62" spans="1:16" ht="20.25" x14ac:dyDescent="0.3">
      <c r="B62" s="673"/>
      <c r="C62" s="673"/>
      <c r="D62" s="673"/>
      <c r="E62" s="86"/>
      <c r="F62" s="85"/>
      <c r="G62" s="85"/>
      <c r="H62" s="85"/>
    </row>
    <row r="63" spans="1:16" ht="20.25" x14ac:dyDescent="0.3">
      <c r="B63" s="689" t="s">
        <v>68</v>
      </c>
      <c r="C63" s="689"/>
      <c r="D63" s="689"/>
      <c r="E63" s="689"/>
      <c r="F63" s="689"/>
      <c r="G63" s="85"/>
      <c r="H63" s="85"/>
    </row>
    <row r="64" spans="1:16" ht="20.25" x14ac:dyDescent="0.3">
      <c r="B64" s="85"/>
      <c r="C64" s="85"/>
      <c r="D64" s="85"/>
      <c r="E64" s="85"/>
      <c r="F64" s="85"/>
      <c r="G64" s="85"/>
      <c r="H64" s="85"/>
    </row>
    <row r="65" spans="2:4" ht="20.25" x14ac:dyDescent="0.3">
      <c r="B65" s="32" t="s">
        <v>47</v>
      </c>
      <c r="C65" s="32"/>
      <c r="D65" s="32"/>
    </row>
  </sheetData>
  <mergeCells count="13">
    <mergeCell ref="I4:J4"/>
    <mergeCell ref="B5:F5"/>
    <mergeCell ref="B6:F6"/>
    <mergeCell ref="F7:I7"/>
    <mergeCell ref="D8:I8"/>
    <mergeCell ref="D9:E9"/>
    <mergeCell ref="B63:F63"/>
    <mergeCell ref="C10:C12"/>
    <mergeCell ref="D10:F11"/>
    <mergeCell ref="G10:G11"/>
    <mergeCell ref="H10:H11"/>
    <mergeCell ref="I10:I11"/>
    <mergeCell ref="B62:D62"/>
  </mergeCells>
  <printOptions horizontalCentered="1"/>
  <pageMargins left="0.39370078740157483" right="0.39370078740157483" top="0.78740157480314965" bottom="0.98425196850393704" header="0.70866141732283472" footer="0.51181102362204722"/>
  <pageSetup paperSize="9" scale="37" orientation="portrait" r:id="rId1"/>
  <headerFooter alignWithMargins="0"/>
  <colBreaks count="1" manualBreakCount="1">
    <brk id="10" max="55" man="1"/>
  </col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65"/>
  <sheetViews>
    <sheetView topLeftCell="A27" zoomScale="60" zoomScaleNormal="60" zoomScaleSheetLayoutView="75" workbookViewId="0">
      <selection activeCell="A55" sqref="A55:I59"/>
    </sheetView>
  </sheetViews>
  <sheetFormatPr defaultRowHeight="18" x14ac:dyDescent="0.25"/>
  <cols>
    <col min="1" max="1" width="10.1640625" style="1" customWidth="1"/>
    <col min="2" max="2" width="70.1640625" style="1" customWidth="1"/>
    <col min="3" max="3" width="15.08203125" style="1" customWidth="1"/>
    <col min="4" max="4" width="8" style="1" customWidth="1"/>
    <col min="5" max="5" width="8.6640625" style="1"/>
    <col min="6" max="6" width="7.6640625" style="1" customWidth="1"/>
    <col min="7" max="7" width="8.5" style="1" customWidth="1"/>
    <col min="8" max="8" width="7.5" style="1" customWidth="1"/>
    <col min="9" max="9" width="13.33203125" style="1" customWidth="1"/>
    <col min="10" max="10" width="9.082031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714"/>
      <c r="J4" s="714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3" customHeight="1" x14ac:dyDescent="0.35">
      <c r="B6" s="690"/>
      <c r="C6" s="690"/>
      <c r="D6" s="690"/>
      <c r="E6" s="690"/>
      <c r="F6" s="690"/>
    </row>
    <row r="7" spans="1:16" ht="28.5" customHeight="1" x14ac:dyDescent="0.4">
      <c r="F7" s="739" t="s">
        <v>304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39.950000000000003" customHeight="1" thickBot="1" x14ac:dyDescent="0.35">
      <c r="A9" s="35"/>
      <c r="B9" s="35"/>
      <c r="C9" s="35"/>
      <c r="D9" s="677">
        <v>10</v>
      </c>
      <c r="E9" s="677"/>
    </row>
    <row r="10" spans="1:16" ht="28.5" customHeight="1" x14ac:dyDescent="0.25">
      <c r="A10" s="2" t="s">
        <v>0</v>
      </c>
      <c r="B10" s="3" t="s">
        <v>2</v>
      </c>
      <c r="C10" s="728" t="s">
        <v>18</v>
      </c>
      <c r="D10" s="731" t="s">
        <v>19</v>
      </c>
      <c r="E10" s="732"/>
      <c r="F10" s="733"/>
      <c r="G10" s="731" t="s">
        <v>21</v>
      </c>
      <c r="H10" s="728" t="s">
        <v>102</v>
      </c>
      <c r="I10" s="728" t="s">
        <v>23</v>
      </c>
      <c r="J10" s="44" t="s">
        <v>81</v>
      </c>
      <c r="K10" s="44"/>
      <c r="L10" s="44"/>
      <c r="M10" s="38"/>
      <c r="N10" s="44"/>
      <c r="O10" s="44"/>
      <c r="P10" s="44"/>
    </row>
    <row r="11" spans="1:16" ht="30.75" customHeight="1" thickBot="1" x14ac:dyDescent="0.3">
      <c r="A11" s="4" t="s">
        <v>1</v>
      </c>
      <c r="B11" s="5" t="s">
        <v>3</v>
      </c>
      <c r="C11" s="729"/>
      <c r="D11" s="734"/>
      <c r="E11" s="735"/>
      <c r="F11" s="736"/>
      <c r="G11" s="737"/>
      <c r="H11" s="738"/>
      <c r="I11" s="738"/>
      <c r="J11" s="44"/>
      <c r="K11" s="44"/>
      <c r="L11" s="44"/>
      <c r="M11" s="44"/>
      <c r="N11" s="44"/>
      <c r="O11" s="44"/>
      <c r="P11" s="44"/>
    </row>
    <row r="12" spans="1:16" ht="21" thickBot="1" x14ac:dyDescent="0.3">
      <c r="A12" s="6"/>
      <c r="B12" s="7"/>
      <c r="C12" s="730"/>
      <c r="D12" s="17" t="s">
        <v>4</v>
      </c>
      <c r="E12" s="17" t="s">
        <v>5</v>
      </c>
      <c r="F12" s="17" t="s">
        <v>6</v>
      </c>
      <c r="G12" s="48"/>
      <c r="H12" s="48"/>
      <c r="I12" s="20"/>
      <c r="J12" s="28"/>
      <c r="K12" s="28"/>
      <c r="L12" s="28"/>
      <c r="M12" s="28"/>
      <c r="N12" s="28"/>
      <c r="O12" s="28"/>
      <c r="P12" s="28"/>
    </row>
    <row r="13" spans="1:16" ht="21.75" customHeight="1" thickBot="1" x14ac:dyDescent="0.3">
      <c r="A13" s="2"/>
      <c r="B13" s="22" t="s">
        <v>112</v>
      </c>
      <c r="C13" s="2"/>
      <c r="D13" s="2"/>
      <c r="E13" s="2"/>
      <c r="F13" s="2"/>
      <c r="G13" s="21"/>
      <c r="H13" s="21"/>
      <c r="I13" s="9"/>
      <c r="J13" s="28"/>
      <c r="K13" s="28"/>
      <c r="L13" s="28"/>
      <c r="M13" s="28"/>
      <c r="N13" s="28"/>
      <c r="O13" s="28"/>
      <c r="P13" s="28"/>
    </row>
    <row r="14" spans="1:16" ht="30.75" hidden="1" customHeight="1" thickBot="1" x14ac:dyDescent="0.3">
      <c r="A14" s="131"/>
      <c r="B14" s="134"/>
      <c r="C14" s="167"/>
      <c r="D14" s="36"/>
      <c r="E14" s="36"/>
      <c r="F14" s="36"/>
      <c r="G14" s="26"/>
      <c r="H14" s="26"/>
      <c r="I14" s="137"/>
      <c r="J14" s="37"/>
      <c r="K14" s="37"/>
      <c r="L14" s="43"/>
      <c r="M14" s="37"/>
      <c r="N14" s="37"/>
      <c r="O14" s="37"/>
      <c r="P14" s="37"/>
    </row>
    <row r="15" spans="1:16" ht="35.25" customHeight="1" thickBot="1" x14ac:dyDescent="0.3">
      <c r="A15" s="378">
        <v>3</v>
      </c>
      <c r="B15" s="234" t="s">
        <v>28</v>
      </c>
      <c r="C15" s="195" t="s">
        <v>267</v>
      </c>
      <c r="D15" s="13">
        <v>4</v>
      </c>
      <c r="E15" s="13">
        <v>2.7</v>
      </c>
      <c r="F15" s="13">
        <v>9.1</v>
      </c>
      <c r="G15" s="63">
        <f>(D15*4)+(E15*9)+(F15*4)</f>
        <v>76.699999999999989</v>
      </c>
      <c r="H15" s="103">
        <v>0</v>
      </c>
      <c r="I15" s="148">
        <v>21.13</v>
      </c>
      <c r="J15" s="37"/>
      <c r="K15" s="37"/>
      <c r="L15" s="37"/>
      <c r="M15" s="37"/>
      <c r="N15" s="37"/>
      <c r="O15" s="37"/>
      <c r="P15" s="37"/>
    </row>
    <row r="16" spans="1:16" ht="32.25" customHeight="1" thickBot="1" x14ac:dyDescent="0.3">
      <c r="A16" s="131" t="s">
        <v>229</v>
      </c>
      <c r="B16" s="194" t="s">
        <v>230</v>
      </c>
      <c r="C16" s="195">
        <v>120</v>
      </c>
      <c r="D16" s="36">
        <v>9.6</v>
      </c>
      <c r="E16" s="36">
        <v>7.4</v>
      </c>
      <c r="F16" s="36">
        <v>12.2</v>
      </c>
      <c r="G16" s="63">
        <f>(D16*4)+(E16*9)+(F16*4)</f>
        <v>153.80000000000001</v>
      </c>
      <c r="H16" s="54">
        <v>0</v>
      </c>
      <c r="I16" s="137">
        <v>24.12</v>
      </c>
      <c r="J16" s="37"/>
      <c r="K16" s="37"/>
      <c r="L16" s="37"/>
      <c r="M16" s="37"/>
      <c r="N16" s="37"/>
      <c r="O16" s="37"/>
      <c r="P16" s="37"/>
    </row>
    <row r="17" spans="1:17" ht="51.75" customHeight="1" thickBot="1" x14ac:dyDescent="0.3">
      <c r="A17" s="269" t="s">
        <v>148</v>
      </c>
      <c r="B17" s="225" t="s">
        <v>14</v>
      </c>
      <c r="C17" s="226">
        <v>200</v>
      </c>
      <c r="D17" s="24">
        <v>1.4</v>
      </c>
      <c r="E17" s="24">
        <v>1.6</v>
      </c>
      <c r="F17" s="24">
        <v>16.399999999999999</v>
      </c>
      <c r="G17" s="26">
        <f>(D17*4)+(E17*9)+(F17*4)</f>
        <v>85.6</v>
      </c>
      <c r="H17" s="26">
        <v>0</v>
      </c>
      <c r="I17" s="148">
        <v>5.29</v>
      </c>
      <c r="J17" s="43">
        <f>I17/C17*1000</f>
        <v>26.450000000000003</v>
      </c>
      <c r="K17" s="37"/>
      <c r="L17" s="37"/>
      <c r="M17" s="37"/>
      <c r="N17" s="37"/>
      <c r="O17" s="37"/>
      <c r="P17" s="37"/>
    </row>
    <row r="18" spans="1:17" ht="41.25" customHeight="1" thickBot="1" x14ac:dyDescent="0.3">
      <c r="A18" s="131" t="s">
        <v>125</v>
      </c>
      <c r="B18" s="205" t="s">
        <v>36</v>
      </c>
      <c r="C18" s="218" t="s">
        <v>268</v>
      </c>
      <c r="D18" s="93">
        <v>2.16</v>
      </c>
      <c r="E18" s="93">
        <v>0.3</v>
      </c>
      <c r="F18" s="93">
        <v>13.4</v>
      </c>
      <c r="G18" s="296">
        <f>(D18*4)+(E18*9)+(F18*4)</f>
        <v>64.94</v>
      </c>
      <c r="H18" s="26">
        <v>0</v>
      </c>
      <c r="I18" s="148">
        <v>2.2999999999999998</v>
      </c>
      <c r="J18" s="43">
        <f>I18/C18*1000</f>
        <v>62.67029972752043</v>
      </c>
      <c r="K18" s="37"/>
      <c r="L18" s="37"/>
      <c r="M18" s="37"/>
      <c r="N18" s="37"/>
      <c r="O18" s="37"/>
      <c r="P18" s="37"/>
    </row>
    <row r="19" spans="1:17" ht="34.5" customHeight="1" thickBot="1" x14ac:dyDescent="0.3">
      <c r="A19" s="131" t="s">
        <v>125</v>
      </c>
      <c r="B19" s="571" t="s">
        <v>111</v>
      </c>
      <c r="C19" s="572" t="s">
        <v>77</v>
      </c>
      <c r="D19" s="332">
        <v>1</v>
      </c>
      <c r="E19" s="332">
        <v>0</v>
      </c>
      <c r="F19" s="332">
        <v>25.4</v>
      </c>
      <c r="G19" s="177">
        <f>(D19*4)+(E19*9)+(F19*4)</f>
        <v>105.6</v>
      </c>
      <c r="H19" s="26">
        <v>0</v>
      </c>
      <c r="I19" s="334">
        <v>14.16</v>
      </c>
      <c r="J19" s="28"/>
      <c r="K19" s="28"/>
      <c r="L19" s="28"/>
      <c r="M19" s="28"/>
      <c r="N19" s="28"/>
      <c r="O19" s="28"/>
      <c r="P19" s="28"/>
    </row>
    <row r="20" spans="1:17" ht="37.5" customHeight="1" thickTop="1" thickBot="1" x14ac:dyDescent="0.3">
      <c r="A20" s="458"/>
      <c r="B20" s="459" t="s">
        <v>8</v>
      </c>
      <c r="C20" s="460"/>
      <c r="D20" s="458">
        <f>SUM(D14:D19)</f>
        <v>18.16</v>
      </c>
      <c r="E20" s="458">
        <f>SUM(E14:E19)</f>
        <v>12.000000000000002</v>
      </c>
      <c r="F20" s="458">
        <f>SUM(F14:F19)</f>
        <v>76.5</v>
      </c>
      <c r="G20" s="458">
        <f>SUM(G14:G19)</f>
        <v>486.64</v>
      </c>
      <c r="H20" s="461">
        <f>SUM(H14:H19)</f>
        <v>0</v>
      </c>
      <c r="I20" s="436">
        <f>SUM(I15:I19)</f>
        <v>67</v>
      </c>
      <c r="J20" s="28"/>
      <c r="K20" s="28"/>
      <c r="L20" s="28"/>
      <c r="M20" s="28"/>
      <c r="N20" s="28"/>
      <c r="O20" s="28"/>
      <c r="P20" s="28"/>
    </row>
    <row r="21" spans="1:17" ht="30" customHeight="1" thickTop="1" thickBot="1" x14ac:dyDescent="0.3">
      <c r="A21" s="6"/>
      <c r="B21" s="425" t="s">
        <v>107</v>
      </c>
      <c r="C21" s="143"/>
      <c r="D21" s="8"/>
      <c r="E21" s="8"/>
      <c r="F21" s="8"/>
      <c r="G21" s="39"/>
      <c r="H21" s="513"/>
      <c r="I21" s="316"/>
      <c r="J21" s="28"/>
      <c r="K21" s="28"/>
      <c r="L21" s="28"/>
      <c r="M21" s="28"/>
      <c r="N21" s="28"/>
      <c r="O21" s="28"/>
      <c r="P21" s="28"/>
    </row>
    <row r="22" spans="1:17" ht="39.75" customHeight="1" thickBot="1" x14ac:dyDescent="0.3">
      <c r="A22" s="378">
        <v>3</v>
      </c>
      <c r="B22" s="234" t="s">
        <v>28</v>
      </c>
      <c r="C22" s="195" t="s">
        <v>147</v>
      </c>
      <c r="D22" s="13">
        <v>4</v>
      </c>
      <c r="E22" s="13">
        <v>2.7</v>
      </c>
      <c r="F22" s="13">
        <v>9.1</v>
      </c>
      <c r="G22" s="63">
        <f>(D22*4)+(E22*9)+(F22*4)</f>
        <v>76.699999999999989</v>
      </c>
      <c r="H22" s="103">
        <v>0</v>
      </c>
      <c r="I22" s="148">
        <v>28.82</v>
      </c>
      <c r="J22" s="28"/>
      <c r="K22" s="28"/>
      <c r="L22" s="28"/>
      <c r="M22" s="28"/>
      <c r="N22" s="28"/>
      <c r="O22" s="28"/>
      <c r="P22" s="28"/>
    </row>
    <row r="23" spans="1:17" ht="39.75" customHeight="1" thickBot="1" x14ac:dyDescent="0.3">
      <c r="A23" s="131" t="s">
        <v>229</v>
      </c>
      <c r="B23" s="194" t="s">
        <v>230</v>
      </c>
      <c r="C23" s="195">
        <v>140</v>
      </c>
      <c r="D23" s="36">
        <v>11.6</v>
      </c>
      <c r="E23" s="36">
        <v>8.9</v>
      </c>
      <c r="F23" s="36">
        <v>14.7</v>
      </c>
      <c r="G23" s="63">
        <f>(D23*4)+(E23*9)+(F23*4)</f>
        <v>185.3</v>
      </c>
      <c r="H23" s="54">
        <v>0</v>
      </c>
      <c r="I23" s="137">
        <v>28.11</v>
      </c>
      <c r="J23" s="28"/>
      <c r="K23" s="28"/>
      <c r="L23" s="28"/>
      <c r="M23" s="28"/>
      <c r="N23" s="28"/>
      <c r="O23" s="28"/>
      <c r="P23" s="28"/>
    </row>
    <row r="24" spans="1:17" ht="56.25" customHeight="1" thickBot="1" x14ac:dyDescent="0.3">
      <c r="A24" s="269" t="s">
        <v>148</v>
      </c>
      <c r="B24" s="225" t="s">
        <v>14</v>
      </c>
      <c r="C24" s="226">
        <v>200</v>
      </c>
      <c r="D24" s="24">
        <v>1.4</v>
      </c>
      <c r="E24" s="24">
        <v>1.6</v>
      </c>
      <c r="F24" s="24">
        <v>16.399999999999999</v>
      </c>
      <c r="G24" s="54">
        <f>(D24*4)+(E24*9)+(F24*4)</f>
        <v>85.6</v>
      </c>
      <c r="H24" s="26">
        <v>0</v>
      </c>
      <c r="I24" s="148">
        <v>5.29</v>
      </c>
      <c r="J24" s="28"/>
      <c r="K24" s="28"/>
      <c r="L24" s="28"/>
      <c r="M24" s="28"/>
      <c r="N24" s="28"/>
      <c r="O24" s="28"/>
      <c r="P24" s="28"/>
    </row>
    <row r="25" spans="1:17" ht="38.25" customHeight="1" thickBot="1" x14ac:dyDescent="0.3">
      <c r="A25" s="131" t="s">
        <v>125</v>
      </c>
      <c r="B25" s="205" t="s">
        <v>36</v>
      </c>
      <c r="C25" s="218" t="s">
        <v>269</v>
      </c>
      <c r="D25" s="93">
        <v>2.16</v>
      </c>
      <c r="E25" s="93">
        <v>0.3</v>
      </c>
      <c r="F25" s="93">
        <v>13.4</v>
      </c>
      <c r="G25" s="296">
        <f>(D25*4)+(E25*9)+(F25*4)</f>
        <v>64.94</v>
      </c>
      <c r="H25" s="26">
        <v>0</v>
      </c>
      <c r="I25" s="137">
        <v>1.62</v>
      </c>
      <c r="J25" s="43">
        <f>I25/C25*1000</f>
        <v>62.669245647969049</v>
      </c>
      <c r="K25" s="28"/>
      <c r="L25" s="28"/>
      <c r="M25" s="28"/>
      <c r="N25" s="28"/>
      <c r="O25" s="28"/>
      <c r="P25" s="28"/>
    </row>
    <row r="26" spans="1:17" ht="33.75" thickBot="1" x14ac:dyDescent="0.3">
      <c r="A26" s="131" t="s">
        <v>125</v>
      </c>
      <c r="B26" s="571" t="s">
        <v>111</v>
      </c>
      <c r="C26" s="572" t="s">
        <v>77</v>
      </c>
      <c r="D26" s="332">
        <v>1</v>
      </c>
      <c r="E26" s="332">
        <v>0</v>
      </c>
      <c r="F26" s="332">
        <v>25.4</v>
      </c>
      <c r="G26" s="177">
        <f>(D26*4)+(E26*9)+(F26*4)</f>
        <v>105.6</v>
      </c>
      <c r="H26" s="26">
        <v>0</v>
      </c>
      <c r="I26" s="334">
        <v>14.16</v>
      </c>
      <c r="J26" s="43" t="e">
        <f>I26/C26*1000</f>
        <v>#VALUE!</v>
      </c>
      <c r="K26" s="28"/>
      <c r="L26" s="28"/>
      <c r="M26" s="28"/>
      <c r="N26" s="28"/>
      <c r="O26" s="28"/>
      <c r="P26" s="28"/>
    </row>
    <row r="27" spans="1:17" ht="35.1" customHeight="1" thickTop="1" thickBot="1" x14ac:dyDescent="0.3">
      <c r="A27" s="302"/>
      <c r="B27" s="459" t="s">
        <v>8</v>
      </c>
      <c r="C27" s="460"/>
      <c r="D27" s="458">
        <f>SUM(D22:D26)</f>
        <v>20.16</v>
      </c>
      <c r="E27" s="458">
        <f>SUM(E22:E26)</f>
        <v>13.500000000000002</v>
      </c>
      <c r="F27" s="458">
        <f>SUM(F22:F26)</f>
        <v>79</v>
      </c>
      <c r="G27" s="458">
        <f>SUM(G22:G26)</f>
        <v>518.14</v>
      </c>
      <c r="H27" s="461">
        <f>SUM(H20:H26)</f>
        <v>0</v>
      </c>
      <c r="I27" s="436">
        <f>SUM(I22:I26)</f>
        <v>78</v>
      </c>
      <c r="J27" s="28"/>
      <c r="K27" s="28"/>
      <c r="L27" s="28"/>
      <c r="M27" s="28"/>
      <c r="N27" s="28"/>
      <c r="O27" s="28"/>
      <c r="P27" s="28"/>
    </row>
    <row r="28" spans="1:17" ht="24.75" customHeight="1" thickTop="1" thickBot="1" x14ac:dyDescent="0.3">
      <c r="A28" s="6"/>
      <c r="B28" s="95" t="s">
        <v>30</v>
      </c>
      <c r="C28" s="119"/>
      <c r="D28" s="6"/>
      <c r="E28" s="6"/>
      <c r="F28" s="6"/>
      <c r="G28" s="219"/>
      <c r="H28" s="514"/>
      <c r="I28" s="309"/>
      <c r="J28" s="28"/>
      <c r="K28" s="28"/>
      <c r="L28" s="28"/>
      <c r="M28" s="28"/>
      <c r="N28" s="28"/>
      <c r="O28" s="28"/>
      <c r="P28" s="28"/>
      <c r="Q28" s="27"/>
    </row>
    <row r="29" spans="1:17" ht="36.75" customHeight="1" thickBot="1" x14ac:dyDescent="0.3">
      <c r="A29" s="191" t="s">
        <v>115</v>
      </c>
      <c r="B29" s="194" t="s">
        <v>116</v>
      </c>
      <c r="C29" s="195" t="s">
        <v>283</v>
      </c>
      <c r="D29" s="36">
        <v>9</v>
      </c>
      <c r="E29" s="36">
        <v>10</v>
      </c>
      <c r="F29" s="36">
        <v>10</v>
      </c>
      <c r="G29" s="63">
        <f>(D29+F29)*4+E29*9</f>
        <v>166</v>
      </c>
      <c r="H29" s="63">
        <v>0</v>
      </c>
      <c r="I29" s="148">
        <v>17.88</v>
      </c>
      <c r="J29" s="37"/>
      <c r="K29" s="37"/>
      <c r="L29" s="37"/>
      <c r="M29" s="37"/>
      <c r="N29" s="37"/>
      <c r="O29" s="37"/>
      <c r="P29" s="37"/>
      <c r="Q29" s="28"/>
    </row>
    <row r="30" spans="1:17" ht="38.25" customHeight="1" thickBot="1" x14ac:dyDescent="0.3">
      <c r="A30" s="191" t="s">
        <v>281</v>
      </c>
      <c r="B30" s="194" t="s">
        <v>282</v>
      </c>
      <c r="C30" s="195">
        <v>80</v>
      </c>
      <c r="D30" s="36">
        <v>11.8</v>
      </c>
      <c r="E30" s="36">
        <v>0.5</v>
      </c>
      <c r="F30" s="36">
        <v>8.1999999999999993</v>
      </c>
      <c r="G30" s="26">
        <v>0</v>
      </c>
      <c r="H30" s="26">
        <v>0</v>
      </c>
      <c r="I30" s="148">
        <v>40.72</v>
      </c>
      <c r="J30" s="37"/>
      <c r="K30" s="37"/>
      <c r="L30" s="37"/>
      <c r="M30" s="37"/>
      <c r="N30" s="37"/>
      <c r="O30" s="37"/>
      <c r="P30" s="37"/>
      <c r="Q30" s="27"/>
    </row>
    <row r="31" spans="1:17" ht="39" customHeight="1" thickBot="1" x14ac:dyDescent="0.3">
      <c r="A31" s="131">
        <v>511</v>
      </c>
      <c r="B31" s="194" t="s">
        <v>150</v>
      </c>
      <c r="C31" s="195">
        <v>180</v>
      </c>
      <c r="D31" s="36">
        <v>4.5</v>
      </c>
      <c r="E31" s="36">
        <v>6.4</v>
      </c>
      <c r="F31" s="36">
        <v>44.3</v>
      </c>
      <c r="G31" s="26">
        <f>(D31*4)+(E31*9)+(F31*4)</f>
        <v>252.79999999999998</v>
      </c>
      <c r="H31" s="26">
        <v>0</v>
      </c>
      <c r="I31" s="137">
        <v>13.22</v>
      </c>
      <c r="J31" s="37"/>
      <c r="K31" s="37"/>
      <c r="L31" s="37"/>
      <c r="M31" s="37"/>
      <c r="N31" s="37"/>
      <c r="O31" s="37"/>
      <c r="P31" s="37"/>
      <c r="Q31" s="27"/>
    </row>
    <row r="32" spans="1:17" ht="34.5" customHeight="1" thickBot="1" x14ac:dyDescent="0.3">
      <c r="A32" s="131">
        <v>523</v>
      </c>
      <c r="B32" s="194" t="s">
        <v>169</v>
      </c>
      <c r="C32" s="195">
        <v>50</v>
      </c>
      <c r="D32" s="36">
        <v>1.3</v>
      </c>
      <c r="E32" s="36">
        <v>0.6</v>
      </c>
      <c r="F32" s="36">
        <v>2.2999999999999998</v>
      </c>
      <c r="G32" s="26">
        <f>(D32*4)+(E32*9)+(F32*4)</f>
        <v>19.799999999999997</v>
      </c>
      <c r="H32" s="26">
        <v>0</v>
      </c>
      <c r="I32" s="137">
        <v>9.2200000000000006</v>
      </c>
      <c r="J32" s="37"/>
      <c r="K32" s="37"/>
      <c r="L32" s="37"/>
      <c r="M32" s="37"/>
      <c r="N32" s="37"/>
      <c r="O32" s="37"/>
      <c r="P32" s="37"/>
    </row>
    <row r="33" spans="1:16" ht="35.25" customHeight="1" thickBot="1" x14ac:dyDescent="0.3">
      <c r="A33" s="131">
        <v>700</v>
      </c>
      <c r="B33" s="196" t="s">
        <v>145</v>
      </c>
      <c r="C33" s="197" t="s">
        <v>92</v>
      </c>
      <c r="D33" s="24">
        <v>0.1</v>
      </c>
      <c r="E33" s="24">
        <v>0</v>
      </c>
      <c r="F33" s="24">
        <v>24.9</v>
      </c>
      <c r="G33" s="26">
        <f>(D33+F33)*4+E33*9</f>
        <v>100</v>
      </c>
      <c r="H33" s="26">
        <v>60</v>
      </c>
      <c r="I33" s="137">
        <v>11.64</v>
      </c>
      <c r="J33" s="37"/>
      <c r="K33" s="37"/>
      <c r="L33" s="37"/>
      <c r="M33" s="37"/>
      <c r="N33" s="37"/>
      <c r="O33" s="37"/>
      <c r="P33" s="37"/>
    </row>
    <row r="34" spans="1:16" ht="35.25" customHeight="1" thickBot="1" x14ac:dyDescent="0.3">
      <c r="A34" s="343" t="s">
        <v>15</v>
      </c>
      <c r="B34" s="289" t="s">
        <v>36</v>
      </c>
      <c r="C34" s="603">
        <v>34.450000000000003</v>
      </c>
      <c r="D34" s="24">
        <v>3.2</v>
      </c>
      <c r="E34" s="24">
        <v>0.8</v>
      </c>
      <c r="F34" s="24">
        <v>20.75</v>
      </c>
      <c r="G34" s="26">
        <f>(D34*4)+(E34*9)+(F34*4)</f>
        <v>103</v>
      </c>
      <c r="H34" s="26">
        <v>0</v>
      </c>
      <c r="I34" s="148">
        <v>2.16</v>
      </c>
      <c r="J34" s="43">
        <f>I34/C34*1000</f>
        <v>62.699564586357035</v>
      </c>
      <c r="K34" s="37"/>
      <c r="L34" s="37"/>
      <c r="M34" s="37"/>
      <c r="N34" s="37"/>
      <c r="O34" s="37"/>
      <c r="P34" s="37"/>
    </row>
    <row r="35" spans="1:16" ht="35.25" customHeight="1" thickBot="1" x14ac:dyDescent="0.3">
      <c r="A35" s="515" t="s">
        <v>15</v>
      </c>
      <c r="B35" s="516" t="s">
        <v>13</v>
      </c>
      <c r="C35" s="648">
        <v>18.5</v>
      </c>
      <c r="D35" s="36">
        <v>1.93</v>
      </c>
      <c r="E35" s="36">
        <v>0.5</v>
      </c>
      <c r="F35" s="36">
        <v>12.45</v>
      </c>
      <c r="G35" s="26">
        <f>(D35*4)+(E35*9)+(F35*4)</f>
        <v>62.019999999999996</v>
      </c>
      <c r="H35" s="26">
        <v>0</v>
      </c>
      <c r="I35" s="175">
        <v>1.1599999999999999</v>
      </c>
      <c r="J35" s="43">
        <f>I35/C35*1000</f>
        <v>62.702702702702702</v>
      </c>
      <c r="K35" s="37"/>
      <c r="L35" s="37"/>
      <c r="M35" s="37"/>
      <c r="N35" s="37"/>
      <c r="O35" s="37"/>
      <c r="P35" s="37"/>
    </row>
    <row r="36" spans="1:16" ht="33" customHeight="1" thickTop="1" thickBot="1" x14ac:dyDescent="0.3">
      <c r="A36" s="458"/>
      <c r="B36" s="459" t="s">
        <v>8</v>
      </c>
      <c r="C36" s="460"/>
      <c r="D36" s="420">
        <f t="shared" ref="D36:I36" si="0">SUM(D29:D35)</f>
        <v>31.830000000000002</v>
      </c>
      <c r="E36" s="420">
        <f t="shared" si="0"/>
        <v>18.8</v>
      </c>
      <c r="F36" s="420">
        <f t="shared" si="0"/>
        <v>122.89999999999999</v>
      </c>
      <c r="G36" s="420">
        <f t="shared" si="0"/>
        <v>703.61999999999989</v>
      </c>
      <c r="H36" s="420">
        <f t="shared" si="0"/>
        <v>60</v>
      </c>
      <c r="I36" s="421">
        <f t="shared" si="0"/>
        <v>95.999999999999986</v>
      </c>
      <c r="J36" s="37"/>
      <c r="K36" s="37"/>
      <c r="L36" s="37"/>
      <c r="M36" s="37"/>
      <c r="N36" s="37"/>
      <c r="O36" s="37"/>
      <c r="P36" s="37"/>
    </row>
    <row r="37" spans="1:16" ht="33.75" hidden="1" customHeight="1" thickBot="1" x14ac:dyDescent="0.3">
      <c r="A37" s="4"/>
      <c r="B37" s="347" t="s">
        <v>10</v>
      </c>
      <c r="C37" s="141"/>
      <c r="D37" s="5">
        <f>D20+D36</f>
        <v>49.99</v>
      </c>
      <c r="E37" s="5">
        <f>E20+E36</f>
        <v>30.800000000000004</v>
      </c>
      <c r="F37" s="5">
        <f>F20+F36</f>
        <v>199.39999999999998</v>
      </c>
      <c r="G37" s="115">
        <f>G20+G36</f>
        <v>1190.2599999999998</v>
      </c>
      <c r="H37" s="115"/>
      <c r="I37" s="171">
        <f>SUM(I29:I36)</f>
        <v>191.99999999999997</v>
      </c>
      <c r="J37" s="28"/>
      <c r="K37" s="37"/>
      <c r="L37" s="37"/>
      <c r="M37" s="37"/>
      <c r="N37" s="37"/>
      <c r="O37" s="28"/>
      <c r="P37" s="28"/>
    </row>
    <row r="38" spans="1:16" ht="24.75" customHeight="1" thickTop="1" thickBot="1" x14ac:dyDescent="0.3">
      <c r="A38" s="9"/>
      <c r="B38" s="323" t="s">
        <v>31</v>
      </c>
      <c r="C38" s="145"/>
      <c r="D38" s="9"/>
      <c r="E38" s="9"/>
      <c r="F38" s="9"/>
      <c r="G38" s="40"/>
      <c r="H38" s="40"/>
      <c r="I38" s="155"/>
      <c r="J38" s="28"/>
      <c r="K38" s="37"/>
      <c r="L38" s="37"/>
      <c r="M38" s="37"/>
      <c r="N38" s="37"/>
      <c r="O38" s="28"/>
      <c r="P38" s="28"/>
    </row>
    <row r="39" spans="1:16" ht="42" customHeight="1" thickBot="1" x14ac:dyDescent="0.3">
      <c r="A39" s="191" t="s">
        <v>115</v>
      </c>
      <c r="B39" s="194" t="s">
        <v>116</v>
      </c>
      <c r="C39" s="195" t="s">
        <v>312</v>
      </c>
      <c r="D39" s="36">
        <v>12.1</v>
      </c>
      <c r="E39" s="36">
        <v>12.8</v>
      </c>
      <c r="F39" s="36">
        <v>15</v>
      </c>
      <c r="G39" s="63">
        <f>(D39+F39)*4+E39*9</f>
        <v>223.60000000000002</v>
      </c>
      <c r="H39" s="63">
        <v>0</v>
      </c>
      <c r="I39" s="137">
        <v>29.57</v>
      </c>
      <c r="J39" s="37"/>
      <c r="K39" s="37"/>
      <c r="L39" s="37"/>
      <c r="M39" s="37"/>
      <c r="N39" s="37"/>
      <c r="O39" s="37"/>
      <c r="P39" s="37"/>
    </row>
    <row r="40" spans="1:16" ht="43.5" customHeight="1" thickBot="1" x14ac:dyDescent="0.3">
      <c r="A40" s="191" t="s">
        <v>281</v>
      </c>
      <c r="B40" s="194" t="s">
        <v>282</v>
      </c>
      <c r="C40" s="195">
        <v>90</v>
      </c>
      <c r="D40" s="36">
        <v>13.5</v>
      </c>
      <c r="E40" s="36">
        <v>0.6</v>
      </c>
      <c r="F40" s="36">
        <v>0</v>
      </c>
      <c r="G40" s="26">
        <f t="shared" ref="G40:G45" si="1">(D40*4)+(E40*9)+(F40*4)</f>
        <v>59.4</v>
      </c>
      <c r="H40" s="26">
        <v>0</v>
      </c>
      <c r="I40" s="148">
        <v>45.83</v>
      </c>
      <c r="J40" s="37"/>
      <c r="K40" s="37"/>
      <c r="L40" s="37"/>
      <c r="M40" s="37"/>
      <c r="N40" s="37"/>
      <c r="O40" s="37"/>
      <c r="P40" s="37"/>
    </row>
    <row r="41" spans="1:16" ht="31.5" customHeight="1" thickBot="1" x14ac:dyDescent="0.3">
      <c r="A41" s="131">
        <v>511</v>
      </c>
      <c r="B41" s="194" t="s">
        <v>150</v>
      </c>
      <c r="C41" s="195">
        <v>180</v>
      </c>
      <c r="D41" s="36">
        <v>5</v>
      </c>
      <c r="E41" s="36">
        <v>7.9</v>
      </c>
      <c r="F41" s="36">
        <v>52.1</v>
      </c>
      <c r="G41" s="26">
        <f t="shared" si="1"/>
        <v>299.5</v>
      </c>
      <c r="H41" s="26">
        <v>0</v>
      </c>
      <c r="I41" s="137">
        <v>13.22</v>
      </c>
      <c r="J41" s="37"/>
      <c r="K41" s="37"/>
      <c r="L41" s="37"/>
      <c r="M41" s="37"/>
      <c r="N41" s="37"/>
      <c r="O41" s="37"/>
      <c r="P41" s="37"/>
    </row>
    <row r="42" spans="1:16" ht="36.75" customHeight="1" thickBot="1" x14ac:dyDescent="0.3">
      <c r="A42" s="131">
        <v>523</v>
      </c>
      <c r="B42" s="194" t="s">
        <v>169</v>
      </c>
      <c r="C42" s="195">
        <v>60</v>
      </c>
      <c r="D42" s="36">
        <v>9</v>
      </c>
      <c r="E42" s="36">
        <v>0.1</v>
      </c>
      <c r="F42" s="36">
        <v>4.2</v>
      </c>
      <c r="G42" s="26">
        <f t="shared" si="1"/>
        <v>53.7</v>
      </c>
      <c r="H42" s="26">
        <v>0</v>
      </c>
      <c r="I42" s="137">
        <v>11.07</v>
      </c>
      <c r="J42" s="37"/>
      <c r="K42" s="37"/>
      <c r="L42" s="37"/>
      <c r="M42" s="37"/>
      <c r="N42" s="37"/>
      <c r="O42" s="37"/>
      <c r="P42" s="37"/>
    </row>
    <row r="43" spans="1:16" ht="39" customHeight="1" thickBot="1" x14ac:dyDescent="0.3">
      <c r="A43" s="131">
        <v>700</v>
      </c>
      <c r="B43" s="196" t="s">
        <v>145</v>
      </c>
      <c r="C43" s="197" t="s">
        <v>93</v>
      </c>
      <c r="D43" s="24">
        <v>0.1</v>
      </c>
      <c r="E43" s="24">
        <v>0</v>
      </c>
      <c r="F43" s="24">
        <v>24.9</v>
      </c>
      <c r="G43" s="26">
        <f t="shared" si="1"/>
        <v>100</v>
      </c>
      <c r="H43" s="26">
        <v>70</v>
      </c>
      <c r="I43" s="137">
        <v>11.69</v>
      </c>
      <c r="J43" s="37"/>
      <c r="K43" s="37"/>
      <c r="L43" s="37"/>
      <c r="M43" s="37"/>
      <c r="N43" s="37"/>
      <c r="O43" s="37"/>
      <c r="P43" s="37"/>
    </row>
    <row r="44" spans="1:16" ht="35.25" customHeight="1" thickBot="1" x14ac:dyDescent="0.3">
      <c r="A44" s="131" t="s">
        <v>15</v>
      </c>
      <c r="B44" s="196" t="s">
        <v>36</v>
      </c>
      <c r="C44" s="603">
        <v>37</v>
      </c>
      <c r="D44" s="24">
        <v>3.2</v>
      </c>
      <c r="E44" s="24">
        <v>0.8</v>
      </c>
      <c r="F44" s="24">
        <v>20.75</v>
      </c>
      <c r="G44" s="26">
        <f t="shared" si="1"/>
        <v>103</v>
      </c>
      <c r="H44" s="26">
        <v>0</v>
      </c>
      <c r="I44" s="148">
        <v>2.3199999999999998</v>
      </c>
      <c r="J44" s="43">
        <f>I44/C44*1000</f>
        <v>62.702702702702702</v>
      </c>
      <c r="K44" s="37"/>
      <c r="L44" s="37"/>
      <c r="M44" s="37"/>
      <c r="N44" s="37"/>
      <c r="O44" s="37"/>
      <c r="P44" s="37"/>
    </row>
    <row r="45" spans="1:16" ht="32.25" customHeight="1" thickBot="1" x14ac:dyDescent="0.3">
      <c r="A45" s="343" t="s">
        <v>15</v>
      </c>
      <c r="B45" s="289" t="s">
        <v>13</v>
      </c>
      <c r="C45" s="648">
        <v>20.75</v>
      </c>
      <c r="D45" s="36">
        <v>1.2</v>
      </c>
      <c r="E45" s="36">
        <v>0.3</v>
      </c>
      <c r="F45" s="36">
        <v>8.3000000000000007</v>
      </c>
      <c r="G45" s="54">
        <f t="shared" si="1"/>
        <v>40.700000000000003</v>
      </c>
      <c r="H45" s="26">
        <v>0</v>
      </c>
      <c r="I45" s="148">
        <v>1.3</v>
      </c>
      <c r="J45" s="43">
        <f>I45/C45*1000</f>
        <v>62.650602409638559</v>
      </c>
      <c r="K45" s="37"/>
      <c r="L45" s="37"/>
      <c r="M45" s="37"/>
      <c r="N45" s="37"/>
      <c r="O45" s="37"/>
      <c r="P45" s="37"/>
    </row>
    <row r="46" spans="1:16" ht="34.5" customHeight="1" thickTop="1" thickBot="1" x14ac:dyDescent="0.3">
      <c r="A46" s="458"/>
      <c r="B46" s="459" t="s">
        <v>8</v>
      </c>
      <c r="C46" s="460"/>
      <c r="D46" s="419">
        <f t="shared" ref="D46:I46" si="2">SUM(D39:D45)</f>
        <v>44.100000000000009</v>
      </c>
      <c r="E46" s="419">
        <f t="shared" si="2"/>
        <v>22.500000000000004</v>
      </c>
      <c r="F46" s="419">
        <f t="shared" si="2"/>
        <v>125.24999999999999</v>
      </c>
      <c r="G46" s="419">
        <f t="shared" si="2"/>
        <v>879.90000000000009</v>
      </c>
      <c r="H46" s="420">
        <f t="shared" si="2"/>
        <v>70</v>
      </c>
      <c r="I46" s="421">
        <f t="shared" si="2"/>
        <v>114.99999999999999</v>
      </c>
      <c r="J46" s="28"/>
      <c r="K46" s="37"/>
      <c r="L46" s="37"/>
      <c r="M46" s="37"/>
      <c r="N46" s="28"/>
      <c r="O46" s="37"/>
      <c r="P46" s="28"/>
    </row>
    <row r="47" spans="1:16" ht="30" customHeight="1" thickTop="1" thickBot="1" x14ac:dyDescent="0.3">
      <c r="A47" s="6"/>
      <c r="B47" s="12"/>
      <c r="C47" s="143"/>
      <c r="D47" s="8"/>
      <c r="E47" s="8"/>
      <c r="F47" s="8"/>
      <c r="G47" s="58"/>
      <c r="H47" s="236"/>
      <c r="I47" s="151"/>
      <c r="J47" s="28"/>
      <c r="K47" s="28"/>
      <c r="L47" s="28"/>
      <c r="M47" s="28"/>
      <c r="N47" s="28"/>
      <c r="O47" s="28"/>
      <c r="P47" s="28"/>
    </row>
    <row r="48" spans="1:16" ht="33" customHeight="1" thickBot="1" x14ac:dyDescent="0.3">
      <c r="A48" s="6"/>
      <c r="B48" s="59" t="s">
        <v>127</v>
      </c>
      <c r="C48" s="143"/>
      <c r="D48" s="8"/>
      <c r="E48" s="8"/>
      <c r="F48" s="8"/>
      <c r="G48" s="39"/>
      <c r="H48" s="39"/>
      <c r="I48" s="151"/>
    </row>
    <row r="49" spans="1:16" ht="36" customHeight="1" thickBot="1" x14ac:dyDescent="0.35">
      <c r="A49" s="378">
        <v>3</v>
      </c>
      <c r="B49" s="234" t="s">
        <v>28</v>
      </c>
      <c r="C49" s="195" t="s">
        <v>188</v>
      </c>
      <c r="D49" s="13">
        <v>4</v>
      </c>
      <c r="E49" s="13">
        <v>2.7</v>
      </c>
      <c r="F49" s="13">
        <v>9.1</v>
      </c>
      <c r="G49" s="63">
        <f>(D49*4)+(E49*9)+(F49*4)</f>
        <v>76.699999999999989</v>
      </c>
      <c r="H49" s="103">
        <v>0</v>
      </c>
      <c r="I49" s="148">
        <v>10.31</v>
      </c>
      <c r="J49" s="30"/>
      <c r="K49" s="29"/>
      <c r="L49" s="31"/>
      <c r="M49" s="31"/>
      <c r="N49" s="31"/>
      <c r="O49" s="31"/>
      <c r="P49" s="31"/>
    </row>
    <row r="50" spans="1:16" ht="32.25" customHeight="1" thickBot="1" x14ac:dyDescent="0.35">
      <c r="A50" s="131" t="s">
        <v>229</v>
      </c>
      <c r="B50" s="194" t="s">
        <v>230</v>
      </c>
      <c r="C50" s="195">
        <v>120</v>
      </c>
      <c r="D50" s="36">
        <v>9.6</v>
      </c>
      <c r="E50" s="36">
        <v>7.4</v>
      </c>
      <c r="F50" s="36">
        <v>12.2</v>
      </c>
      <c r="G50" s="63">
        <f>(D50*4)+(E50*9)+(F50*4)</f>
        <v>153.80000000000001</v>
      </c>
      <c r="H50" s="54">
        <v>0</v>
      </c>
      <c r="I50" s="137">
        <v>24.12</v>
      </c>
      <c r="J50" s="29"/>
      <c r="K50" s="29"/>
      <c r="L50" s="31"/>
      <c r="M50" s="31"/>
      <c r="N50" s="31"/>
      <c r="O50" s="31"/>
      <c r="P50" s="31"/>
    </row>
    <row r="51" spans="1:16" ht="54.75" customHeight="1" thickBot="1" x14ac:dyDescent="0.35">
      <c r="A51" s="269" t="s">
        <v>148</v>
      </c>
      <c r="B51" s="225" t="s">
        <v>14</v>
      </c>
      <c r="C51" s="226">
        <v>200</v>
      </c>
      <c r="D51" s="24">
        <v>1.4</v>
      </c>
      <c r="E51" s="24">
        <v>1.6</v>
      </c>
      <c r="F51" s="24">
        <v>16.399999999999999</v>
      </c>
      <c r="G51" s="26">
        <f>(D51*4)+(E51*9)+(F51*4)</f>
        <v>85.6</v>
      </c>
      <c r="H51" s="26">
        <v>0</v>
      </c>
      <c r="I51" s="148">
        <v>5.29</v>
      </c>
      <c r="J51" s="43" t="s">
        <v>75</v>
      </c>
      <c r="K51" s="29"/>
      <c r="L51" s="31"/>
      <c r="M51" s="31"/>
      <c r="N51" s="31"/>
      <c r="O51" s="31"/>
      <c r="P51" s="31"/>
    </row>
    <row r="52" spans="1:16" ht="32.25" customHeight="1" thickBot="1" x14ac:dyDescent="0.35">
      <c r="A52" s="131" t="s">
        <v>125</v>
      </c>
      <c r="B52" s="205" t="s">
        <v>36</v>
      </c>
      <c r="C52" s="218" t="s">
        <v>270</v>
      </c>
      <c r="D52" s="93">
        <v>2.16</v>
      </c>
      <c r="E52" s="93">
        <v>0.3</v>
      </c>
      <c r="F52" s="93">
        <v>13.4</v>
      </c>
      <c r="G52" s="296">
        <f>(D52*4)+(E52*9)+(F52*4)</f>
        <v>64.94</v>
      </c>
      <c r="H52" s="26">
        <v>0</v>
      </c>
      <c r="I52" s="137">
        <v>2.2799999999999998</v>
      </c>
      <c r="J52" s="43">
        <f>I52/C52*1000</f>
        <v>62.637362637362635</v>
      </c>
      <c r="K52" s="29"/>
      <c r="L52" s="31"/>
      <c r="M52" s="31"/>
      <c r="N52" s="31"/>
      <c r="O52" s="31"/>
      <c r="P52" s="31"/>
    </row>
    <row r="53" spans="1:16" ht="37.5" customHeight="1" thickTop="1" x14ac:dyDescent="0.3">
      <c r="A53" s="517"/>
      <c r="B53" s="518" t="s">
        <v>8</v>
      </c>
      <c r="C53" s="466"/>
      <c r="D53" s="517">
        <f>SUM(D49:D52)</f>
        <v>17.16</v>
      </c>
      <c r="E53" s="517">
        <f>SUM(E49:E52)</f>
        <v>12.000000000000002</v>
      </c>
      <c r="F53" s="517">
        <f>SUM(F49:F52)</f>
        <v>51.099999999999994</v>
      </c>
      <c r="G53" s="517">
        <f>SUM(G49:G52)</f>
        <v>381.04</v>
      </c>
      <c r="H53" s="519">
        <f>SUM(H49:H52)</f>
        <v>0</v>
      </c>
      <c r="I53" s="467">
        <f>I49+I50+I51+I52</f>
        <v>42</v>
      </c>
      <c r="J53" s="29"/>
      <c r="K53" s="29"/>
      <c r="L53" s="31"/>
      <c r="M53" s="31"/>
      <c r="N53" s="31"/>
      <c r="O53" s="31"/>
      <c r="P53" s="31"/>
    </row>
    <row r="54" spans="1:16" ht="35.1" customHeight="1" thickBot="1" x14ac:dyDescent="0.3">
      <c r="A54" s="416"/>
      <c r="B54" s="59" t="s">
        <v>152</v>
      </c>
      <c r="C54" s="416"/>
      <c r="D54" s="416"/>
      <c r="E54" s="416"/>
      <c r="F54" s="416"/>
      <c r="G54" s="416"/>
      <c r="H54" s="416"/>
      <c r="I54" s="416"/>
    </row>
    <row r="55" spans="1:16" ht="35.1" customHeight="1" thickBot="1" x14ac:dyDescent="0.3">
      <c r="A55" s="191" t="s">
        <v>281</v>
      </c>
      <c r="B55" s="194" t="s">
        <v>282</v>
      </c>
      <c r="C55" s="195">
        <v>80</v>
      </c>
      <c r="D55" s="36">
        <v>13.5</v>
      </c>
      <c r="E55" s="36">
        <v>0.6</v>
      </c>
      <c r="F55" s="36">
        <v>0</v>
      </c>
      <c r="G55" s="26">
        <f>(D55*4)+(E55*9)+(F55*4)</f>
        <v>59.4</v>
      </c>
      <c r="H55" s="26">
        <v>0</v>
      </c>
      <c r="I55" s="148">
        <v>40.72</v>
      </c>
    </row>
    <row r="56" spans="1:16" ht="35.1" customHeight="1" thickBot="1" x14ac:dyDescent="0.3">
      <c r="A56" s="131">
        <v>511</v>
      </c>
      <c r="B56" s="194" t="s">
        <v>150</v>
      </c>
      <c r="C56" s="195">
        <v>180</v>
      </c>
      <c r="D56" s="36">
        <v>5</v>
      </c>
      <c r="E56" s="36">
        <v>7.9</v>
      </c>
      <c r="F56" s="36">
        <v>52.1</v>
      </c>
      <c r="G56" s="26">
        <f>(D56*4)+(E56*9)+(F56*4)</f>
        <v>299.5</v>
      </c>
      <c r="H56" s="26">
        <v>0</v>
      </c>
      <c r="I56" s="137">
        <v>13.22</v>
      </c>
    </row>
    <row r="57" spans="1:16" ht="35.1" customHeight="1" thickBot="1" x14ac:dyDescent="0.3">
      <c r="A57" s="131">
        <v>523</v>
      </c>
      <c r="B57" s="194" t="s">
        <v>280</v>
      </c>
      <c r="C57" s="195">
        <v>31</v>
      </c>
      <c r="D57" s="36">
        <v>9</v>
      </c>
      <c r="E57" s="36">
        <v>0.1</v>
      </c>
      <c r="F57" s="36">
        <v>4.2</v>
      </c>
      <c r="G57" s="26">
        <f>(D57*4)+(E57*9)+(F57*4)</f>
        <v>53.7</v>
      </c>
      <c r="H57" s="26">
        <v>0</v>
      </c>
      <c r="I57" s="137">
        <v>11.07</v>
      </c>
    </row>
    <row r="58" spans="1:16" ht="35.1" customHeight="1" thickBot="1" x14ac:dyDescent="0.3">
      <c r="A58" s="131">
        <v>700</v>
      </c>
      <c r="B58" s="196" t="s">
        <v>145</v>
      </c>
      <c r="C58" s="197" t="s">
        <v>93</v>
      </c>
      <c r="D58" s="24">
        <v>0.1</v>
      </c>
      <c r="E58" s="24">
        <v>0</v>
      </c>
      <c r="F58" s="24">
        <v>24.9</v>
      </c>
      <c r="G58" s="26">
        <f>(D58+F58)*4+E58*9</f>
        <v>100</v>
      </c>
      <c r="H58" s="26">
        <v>70</v>
      </c>
      <c r="I58" s="137">
        <v>11.87</v>
      </c>
    </row>
    <row r="59" spans="1:16" ht="35.1" customHeight="1" thickBot="1" x14ac:dyDescent="0.3">
      <c r="A59" s="131" t="s">
        <v>15</v>
      </c>
      <c r="B59" s="196" t="s">
        <v>36</v>
      </c>
      <c r="C59" s="197">
        <v>17.899999999999999</v>
      </c>
      <c r="D59" s="24">
        <v>2.0499999999999998</v>
      </c>
      <c r="E59" s="24">
        <v>0.3</v>
      </c>
      <c r="F59" s="24">
        <v>12.6</v>
      </c>
      <c r="G59" s="26">
        <f>(D59*4)+(E59*9)+(F59*4)</f>
        <v>61.3</v>
      </c>
      <c r="H59" s="26">
        <v>0</v>
      </c>
      <c r="I59" s="148">
        <v>1.1200000000000001</v>
      </c>
      <c r="J59" s="43">
        <f>I59/C59*1000</f>
        <v>62.569832402234653</v>
      </c>
    </row>
    <row r="60" spans="1:16" ht="35.1" customHeight="1" thickTop="1" thickBot="1" x14ac:dyDescent="0.3">
      <c r="A60" s="522"/>
      <c r="B60" s="523" t="s">
        <v>8</v>
      </c>
      <c r="C60" s="524"/>
      <c r="D60" s="525">
        <f t="shared" ref="D60:I60" si="3">SUM(D55:D59)</f>
        <v>29.650000000000002</v>
      </c>
      <c r="E60" s="525">
        <f t="shared" si="3"/>
        <v>8.9</v>
      </c>
      <c r="F60" s="525">
        <f t="shared" si="3"/>
        <v>93.8</v>
      </c>
      <c r="G60" s="525">
        <f t="shared" si="3"/>
        <v>573.89999999999986</v>
      </c>
      <c r="H60" s="525">
        <f t="shared" si="3"/>
        <v>70</v>
      </c>
      <c r="I60" s="526">
        <f t="shared" si="3"/>
        <v>78</v>
      </c>
    </row>
    <row r="61" spans="1:16" ht="35.1" customHeight="1" thickTop="1" x14ac:dyDescent="0.3">
      <c r="B61" s="32" t="s">
        <v>43</v>
      </c>
      <c r="C61" s="32"/>
      <c r="D61" s="32"/>
      <c r="E61" s="86"/>
      <c r="F61" s="85"/>
      <c r="G61" s="85"/>
      <c r="H61" s="85"/>
    </row>
    <row r="62" spans="1:16" ht="20.25" x14ac:dyDescent="0.3">
      <c r="B62" s="673"/>
      <c r="C62" s="673"/>
      <c r="D62" s="673"/>
      <c r="E62" s="86"/>
      <c r="F62" s="85"/>
      <c r="G62" s="85"/>
      <c r="H62" s="85"/>
    </row>
    <row r="63" spans="1:16" ht="20.25" x14ac:dyDescent="0.3">
      <c r="B63" s="689" t="s">
        <v>68</v>
      </c>
      <c r="C63" s="689"/>
      <c r="D63" s="689"/>
      <c r="E63" s="689"/>
      <c r="F63" s="689"/>
      <c r="G63" s="85"/>
      <c r="H63" s="85"/>
    </row>
    <row r="64" spans="1:16" ht="20.25" x14ac:dyDescent="0.3">
      <c r="B64" s="85"/>
      <c r="C64" s="85"/>
      <c r="D64" s="85"/>
      <c r="E64" s="85"/>
      <c r="F64" s="85"/>
      <c r="G64" s="85"/>
      <c r="H64" s="85"/>
    </row>
    <row r="65" spans="2:4" ht="20.25" x14ac:dyDescent="0.3">
      <c r="B65" s="32" t="s">
        <v>47</v>
      </c>
      <c r="C65" s="32"/>
      <c r="D65" s="32"/>
    </row>
  </sheetData>
  <mergeCells count="13">
    <mergeCell ref="I4:J4"/>
    <mergeCell ref="B5:F5"/>
    <mergeCell ref="B6:F6"/>
    <mergeCell ref="F7:I7"/>
    <mergeCell ref="D8:I8"/>
    <mergeCell ref="D9:E9"/>
    <mergeCell ref="B63:F63"/>
    <mergeCell ref="C10:C12"/>
    <mergeCell ref="D10:F11"/>
    <mergeCell ref="G10:G11"/>
    <mergeCell ref="H10:H11"/>
    <mergeCell ref="I10:I11"/>
    <mergeCell ref="B62:D62"/>
  </mergeCells>
  <printOptions horizontalCentered="1"/>
  <pageMargins left="0.39370078740157483" right="0.39370078740157483" top="0.78740157480314965" bottom="0.98425196850393704" header="0.70866141732283472" footer="0.51181102362204722"/>
  <pageSetup paperSize="9" scale="37" orientation="portrait" r:id="rId1"/>
  <headerFooter alignWithMargins="0"/>
  <colBreaks count="1" manualBreakCount="1">
    <brk id="10" max="55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65"/>
  <sheetViews>
    <sheetView topLeftCell="A4" zoomScale="60" zoomScaleNormal="60" zoomScaleSheetLayoutView="75" workbookViewId="0">
      <selection activeCell="G17" sqref="G17"/>
    </sheetView>
  </sheetViews>
  <sheetFormatPr defaultRowHeight="18" x14ac:dyDescent="0.25"/>
  <cols>
    <col min="1" max="1" width="10.1640625" style="1" customWidth="1"/>
    <col min="2" max="2" width="70.1640625" style="1" customWidth="1"/>
    <col min="3" max="3" width="15.08203125" style="1" customWidth="1"/>
    <col min="4" max="4" width="8" style="1" customWidth="1"/>
    <col min="5" max="5" width="8.6640625" style="1"/>
    <col min="6" max="6" width="7.6640625" style="1" customWidth="1"/>
    <col min="7" max="7" width="8.5" style="1" customWidth="1"/>
    <col min="8" max="8" width="7.5" style="1" customWidth="1"/>
    <col min="9" max="9" width="13.33203125" style="1" customWidth="1"/>
    <col min="10" max="10" width="9.082031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714"/>
      <c r="J4" s="714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3" customHeight="1" x14ac:dyDescent="0.35">
      <c r="B6" s="690"/>
      <c r="C6" s="690"/>
      <c r="D6" s="690"/>
      <c r="E6" s="690"/>
      <c r="F6" s="690"/>
    </row>
    <row r="7" spans="1:16" ht="28.5" customHeight="1" x14ac:dyDescent="0.4">
      <c r="F7" s="739" t="s">
        <v>304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39.950000000000003" customHeight="1" thickBot="1" x14ac:dyDescent="0.35">
      <c r="A9" s="35"/>
      <c r="B9" s="35"/>
      <c r="C9" s="35"/>
      <c r="D9" s="677">
        <v>10</v>
      </c>
      <c r="E9" s="677"/>
    </row>
    <row r="10" spans="1:16" ht="28.5" customHeight="1" x14ac:dyDescent="0.25">
      <c r="A10" s="2" t="s">
        <v>0</v>
      </c>
      <c r="B10" s="3" t="s">
        <v>2</v>
      </c>
      <c r="C10" s="728" t="s">
        <v>18</v>
      </c>
      <c r="D10" s="731" t="s">
        <v>19</v>
      </c>
      <c r="E10" s="732"/>
      <c r="F10" s="733"/>
      <c r="G10" s="731" t="s">
        <v>21</v>
      </c>
      <c r="H10" s="728" t="s">
        <v>102</v>
      </c>
      <c r="I10" s="728" t="s">
        <v>23</v>
      </c>
      <c r="J10" s="44" t="s">
        <v>81</v>
      </c>
      <c r="K10" s="44"/>
      <c r="L10" s="44"/>
      <c r="M10" s="38"/>
      <c r="N10" s="44"/>
      <c r="O10" s="44"/>
      <c r="P10" s="44"/>
    </row>
    <row r="11" spans="1:16" ht="30.75" customHeight="1" thickBot="1" x14ac:dyDescent="0.3">
      <c r="A11" s="4" t="s">
        <v>1</v>
      </c>
      <c r="B11" s="5" t="s">
        <v>3</v>
      </c>
      <c r="C11" s="729"/>
      <c r="D11" s="734"/>
      <c r="E11" s="735"/>
      <c r="F11" s="736"/>
      <c r="G11" s="737"/>
      <c r="H11" s="738"/>
      <c r="I11" s="738"/>
      <c r="J11" s="44"/>
      <c r="K11" s="44"/>
      <c r="L11" s="44"/>
      <c r="M11" s="44"/>
      <c r="N11" s="44"/>
      <c r="O11" s="44"/>
      <c r="P11" s="44"/>
    </row>
    <row r="12" spans="1:16" ht="21" thickBot="1" x14ac:dyDescent="0.3">
      <c r="A12" s="6"/>
      <c r="B12" s="7"/>
      <c r="C12" s="730"/>
      <c r="D12" s="17" t="s">
        <v>4</v>
      </c>
      <c r="E12" s="17" t="s">
        <v>5</v>
      </c>
      <c r="F12" s="17" t="s">
        <v>6</v>
      </c>
      <c r="G12" s="48"/>
      <c r="H12" s="48"/>
      <c r="I12" s="20"/>
      <c r="J12" s="28"/>
      <c r="K12" s="28"/>
      <c r="L12" s="28"/>
      <c r="M12" s="28"/>
      <c r="N12" s="28"/>
      <c r="O12" s="28"/>
      <c r="P12" s="28"/>
    </row>
    <row r="13" spans="1:16" ht="21.75" customHeight="1" thickBot="1" x14ac:dyDescent="0.3">
      <c r="A13" s="2"/>
      <c r="B13" s="22" t="s">
        <v>112</v>
      </c>
      <c r="C13" s="2"/>
      <c r="D13" s="2"/>
      <c r="E13" s="2"/>
      <c r="F13" s="2"/>
      <c r="G13" s="21"/>
      <c r="H13" s="21"/>
      <c r="I13" s="9"/>
      <c r="J13" s="28"/>
      <c r="K13" s="28"/>
      <c r="L13" s="28"/>
      <c r="M13" s="28"/>
      <c r="N13" s="28"/>
      <c r="O13" s="28"/>
      <c r="P13" s="28"/>
    </row>
    <row r="14" spans="1:16" ht="30.75" hidden="1" customHeight="1" thickBot="1" x14ac:dyDescent="0.3">
      <c r="A14" s="131"/>
      <c r="B14" s="134"/>
      <c r="C14" s="167"/>
      <c r="D14" s="36"/>
      <c r="E14" s="36"/>
      <c r="F14" s="36"/>
      <c r="G14" s="26"/>
      <c r="H14" s="26"/>
      <c r="I14" s="137"/>
      <c r="J14" s="37"/>
      <c r="K14" s="37"/>
      <c r="L14" s="43"/>
      <c r="M14" s="37"/>
      <c r="N14" s="37"/>
      <c r="O14" s="37"/>
      <c r="P14" s="37"/>
    </row>
    <row r="15" spans="1:16" ht="35.25" customHeight="1" thickBot="1" x14ac:dyDescent="0.3">
      <c r="A15" s="378">
        <v>3</v>
      </c>
      <c r="B15" s="234" t="s">
        <v>28</v>
      </c>
      <c r="C15" s="195" t="s">
        <v>267</v>
      </c>
      <c r="D15" s="13">
        <v>4</v>
      </c>
      <c r="E15" s="13">
        <v>2.7</v>
      </c>
      <c r="F15" s="13">
        <v>9.1</v>
      </c>
      <c r="G15" s="63">
        <f>(D15*4)+(E15*9)+(F15*4)</f>
        <v>76.699999999999989</v>
      </c>
      <c r="H15" s="103">
        <v>0</v>
      </c>
      <c r="I15" s="148">
        <v>21.13</v>
      </c>
      <c r="J15" s="37"/>
      <c r="K15" s="37"/>
      <c r="L15" s="37"/>
      <c r="M15" s="37"/>
      <c r="N15" s="37"/>
      <c r="O15" s="37"/>
      <c r="P15" s="37"/>
    </row>
    <row r="16" spans="1:16" ht="32.25" customHeight="1" thickBot="1" x14ac:dyDescent="0.3">
      <c r="A16" s="131" t="s">
        <v>229</v>
      </c>
      <c r="B16" s="194" t="s">
        <v>230</v>
      </c>
      <c r="C16" s="195">
        <v>120</v>
      </c>
      <c r="D16" s="36">
        <v>9.6</v>
      </c>
      <c r="E16" s="36">
        <v>7.4</v>
      </c>
      <c r="F16" s="36">
        <v>12.2</v>
      </c>
      <c r="G16" s="63">
        <f>(D16*4)+(E16*9)+(F16*4)</f>
        <v>153.80000000000001</v>
      </c>
      <c r="H16" s="54">
        <v>0</v>
      </c>
      <c r="I16" s="137">
        <v>24.12</v>
      </c>
      <c r="J16" s="37"/>
      <c r="K16" s="37"/>
      <c r="L16" s="37"/>
      <c r="M16" s="37"/>
      <c r="N16" s="37"/>
      <c r="O16" s="37"/>
      <c r="P16" s="37"/>
    </row>
    <row r="17" spans="1:17" ht="51.75" customHeight="1" thickBot="1" x14ac:dyDescent="0.3">
      <c r="A17" s="269" t="s">
        <v>148</v>
      </c>
      <c r="B17" s="225" t="s">
        <v>14</v>
      </c>
      <c r="C17" s="226">
        <v>200</v>
      </c>
      <c r="D17" s="24">
        <v>1.4</v>
      </c>
      <c r="E17" s="24">
        <v>1.6</v>
      </c>
      <c r="F17" s="24">
        <v>16.399999999999999</v>
      </c>
      <c r="G17" s="26">
        <f>(D17*4)+(E17*9)+(F17*4)</f>
        <v>85.6</v>
      </c>
      <c r="H17" s="26">
        <v>0</v>
      </c>
      <c r="I17" s="148">
        <v>5.29</v>
      </c>
      <c r="J17" s="43">
        <f>I17/C17*1000</f>
        <v>26.450000000000003</v>
      </c>
      <c r="K17" s="37"/>
      <c r="L17" s="37"/>
      <c r="M17" s="37"/>
      <c r="N17" s="37"/>
      <c r="O17" s="37"/>
      <c r="P17" s="37"/>
    </row>
    <row r="18" spans="1:17" ht="41.25" customHeight="1" thickBot="1" x14ac:dyDescent="0.3">
      <c r="A18" s="131" t="s">
        <v>125</v>
      </c>
      <c r="B18" s="205" t="s">
        <v>36</v>
      </c>
      <c r="C18" s="218" t="s">
        <v>268</v>
      </c>
      <c r="D18" s="93">
        <v>2.16</v>
      </c>
      <c r="E18" s="93">
        <v>0.3</v>
      </c>
      <c r="F18" s="93">
        <v>13.4</v>
      </c>
      <c r="G18" s="296">
        <f>(D18*4)+(E18*9)+(F18*4)</f>
        <v>64.94</v>
      </c>
      <c r="H18" s="26">
        <v>0</v>
      </c>
      <c r="I18" s="137">
        <v>2.2999999999999998</v>
      </c>
      <c r="J18" s="43">
        <f>I18/C18*1000</f>
        <v>62.67029972752043</v>
      </c>
      <c r="K18" s="37"/>
      <c r="L18" s="37"/>
      <c r="M18" s="37"/>
      <c r="N18" s="37"/>
      <c r="O18" s="37"/>
      <c r="P18" s="37"/>
    </row>
    <row r="19" spans="1:17" ht="34.5" customHeight="1" thickBot="1" x14ac:dyDescent="0.3">
      <c r="A19" s="131" t="s">
        <v>125</v>
      </c>
      <c r="B19" s="571" t="s">
        <v>111</v>
      </c>
      <c r="C19" s="572" t="s">
        <v>77</v>
      </c>
      <c r="D19" s="332">
        <v>1</v>
      </c>
      <c r="E19" s="332">
        <v>0</v>
      </c>
      <c r="F19" s="332">
        <v>25.4</v>
      </c>
      <c r="G19" s="177">
        <f>(D19*4)+(E19*9)+(F19*4)</f>
        <v>105.6</v>
      </c>
      <c r="H19" s="26">
        <v>0</v>
      </c>
      <c r="I19" s="334">
        <v>14.16</v>
      </c>
      <c r="J19" s="28"/>
      <c r="K19" s="28"/>
      <c r="L19" s="28"/>
      <c r="M19" s="28"/>
      <c r="N19" s="28"/>
      <c r="O19" s="28"/>
      <c r="P19" s="28"/>
    </row>
    <row r="20" spans="1:17" ht="37.5" customHeight="1" thickTop="1" thickBot="1" x14ac:dyDescent="0.3">
      <c r="A20" s="458"/>
      <c r="B20" s="459" t="s">
        <v>8</v>
      </c>
      <c r="C20" s="460"/>
      <c r="D20" s="458">
        <f>SUM(D14:D19)</f>
        <v>18.16</v>
      </c>
      <c r="E20" s="458">
        <f>SUM(E14:E19)</f>
        <v>12.000000000000002</v>
      </c>
      <c r="F20" s="458">
        <f>SUM(F14:F19)</f>
        <v>76.5</v>
      </c>
      <c r="G20" s="458">
        <f>SUM(G14:G19)</f>
        <v>486.64</v>
      </c>
      <c r="H20" s="461">
        <f>SUM(H14:H19)</f>
        <v>0</v>
      </c>
      <c r="I20" s="436">
        <f>SUM(I15:I19)</f>
        <v>67</v>
      </c>
      <c r="J20" s="28"/>
      <c r="K20" s="28"/>
      <c r="L20" s="28"/>
      <c r="M20" s="28"/>
      <c r="N20" s="28"/>
      <c r="O20" s="28"/>
      <c r="P20" s="28"/>
    </row>
    <row r="21" spans="1:17" ht="30" customHeight="1" thickTop="1" thickBot="1" x14ac:dyDescent="0.3">
      <c r="A21" s="6"/>
      <c r="B21" s="425" t="s">
        <v>107</v>
      </c>
      <c r="C21" s="143"/>
      <c r="D21" s="8"/>
      <c r="E21" s="8"/>
      <c r="F21" s="8"/>
      <c r="G21" s="39"/>
      <c r="H21" s="513"/>
      <c r="I21" s="316"/>
      <c r="J21" s="28"/>
      <c r="K21" s="28"/>
      <c r="L21" s="28"/>
      <c r="M21" s="28"/>
      <c r="N21" s="28"/>
      <c r="O21" s="28"/>
      <c r="P21" s="28"/>
    </row>
    <row r="22" spans="1:17" ht="39.75" customHeight="1" thickBot="1" x14ac:dyDescent="0.3">
      <c r="A22" s="378">
        <v>3</v>
      </c>
      <c r="B22" s="234" t="s">
        <v>28</v>
      </c>
      <c r="C22" s="195" t="s">
        <v>147</v>
      </c>
      <c r="D22" s="13">
        <v>4</v>
      </c>
      <c r="E22" s="13">
        <v>2.7</v>
      </c>
      <c r="F22" s="13">
        <v>9.1</v>
      </c>
      <c r="G22" s="63">
        <f>(D22*4)+(E22*9)+(F22*4)</f>
        <v>76.699999999999989</v>
      </c>
      <c r="H22" s="103">
        <v>0</v>
      </c>
      <c r="I22" s="148">
        <v>28.82</v>
      </c>
      <c r="J22" s="28"/>
      <c r="K22" s="28"/>
      <c r="L22" s="28"/>
      <c r="M22" s="28"/>
      <c r="N22" s="28"/>
      <c r="O22" s="28"/>
      <c r="P22" s="28"/>
    </row>
    <row r="23" spans="1:17" ht="39.75" customHeight="1" thickBot="1" x14ac:dyDescent="0.3">
      <c r="A23" s="131" t="s">
        <v>229</v>
      </c>
      <c r="B23" s="194" t="s">
        <v>230</v>
      </c>
      <c r="C23" s="195">
        <v>140</v>
      </c>
      <c r="D23" s="36">
        <v>11.6</v>
      </c>
      <c r="E23" s="36">
        <v>8.9</v>
      </c>
      <c r="F23" s="36">
        <v>14.7</v>
      </c>
      <c r="G23" s="63">
        <f>(D23*4)+(E23*9)+(F23*4)</f>
        <v>185.3</v>
      </c>
      <c r="H23" s="54">
        <v>0</v>
      </c>
      <c r="I23" s="137">
        <v>28.11</v>
      </c>
      <c r="J23" s="28"/>
      <c r="K23" s="28"/>
      <c r="L23" s="28"/>
      <c r="M23" s="28"/>
      <c r="N23" s="28"/>
      <c r="O23" s="28"/>
      <c r="P23" s="28"/>
    </row>
    <row r="24" spans="1:17" ht="56.25" customHeight="1" thickBot="1" x14ac:dyDescent="0.3">
      <c r="A24" s="269" t="s">
        <v>148</v>
      </c>
      <c r="B24" s="225" t="s">
        <v>14</v>
      </c>
      <c r="C24" s="226">
        <v>200</v>
      </c>
      <c r="D24" s="24">
        <v>1.4</v>
      </c>
      <c r="E24" s="24">
        <v>1.6</v>
      </c>
      <c r="F24" s="24">
        <v>16.399999999999999</v>
      </c>
      <c r="G24" s="54">
        <f>(D24*4)+(E24*9)+(F24*4)</f>
        <v>85.6</v>
      </c>
      <c r="H24" s="26">
        <v>0</v>
      </c>
      <c r="I24" s="148">
        <v>5.29</v>
      </c>
      <c r="J24" s="28"/>
      <c r="K24" s="28"/>
      <c r="L24" s="28"/>
      <c r="M24" s="28"/>
      <c r="N24" s="28"/>
      <c r="O24" s="28"/>
      <c r="P24" s="28"/>
    </row>
    <row r="25" spans="1:17" ht="38.25" customHeight="1" thickBot="1" x14ac:dyDescent="0.3">
      <c r="A25" s="131" t="s">
        <v>125</v>
      </c>
      <c r="B25" s="205" t="s">
        <v>36</v>
      </c>
      <c r="C25" s="218" t="s">
        <v>269</v>
      </c>
      <c r="D25" s="93">
        <v>2.16</v>
      </c>
      <c r="E25" s="93">
        <v>0.3</v>
      </c>
      <c r="F25" s="93">
        <v>13.4</v>
      </c>
      <c r="G25" s="296">
        <f>(D25*4)+(E25*9)+(F25*4)</f>
        <v>64.94</v>
      </c>
      <c r="H25" s="26">
        <v>0</v>
      </c>
      <c r="I25" s="137">
        <v>1.62</v>
      </c>
      <c r="J25" s="43">
        <f>I25/C25*1000</f>
        <v>62.669245647969049</v>
      </c>
      <c r="K25" s="28"/>
      <c r="L25" s="28"/>
      <c r="M25" s="28"/>
      <c r="N25" s="28"/>
      <c r="O25" s="28"/>
      <c r="P25" s="28"/>
    </row>
    <row r="26" spans="1:17" ht="33.75" thickBot="1" x14ac:dyDescent="0.3">
      <c r="A26" s="131" t="s">
        <v>125</v>
      </c>
      <c r="B26" s="571" t="s">
        <v>111</v>
      </c>
      <c r="C26" s="572" t="s">
        <v>77</v>
      </c>
      <c r="D26" s="332">
        <v>1</v>
      </c>
      <c r="E26" s="332">
        <v>0</v>
      </c>
      <c r="F26" s="332">
        <v>25.4</v>
      </c>
      <c r="G26" s="177">
        <f>(D26*4)+(E26*9)+(F26*4)</f>
        <v>105.6</v>
      </c>
      <c r="H26" s="26">
        <v>0</v>
      </c>
      <c r="I26" s="334">
        <v>14.16</v>
      </c>
      <c r="J26" s="43" t="e">
        <f>I26/C26*1000</f>
        <v>#VALUE!</v>
      </c>
      <c r="K26" s="28"/>
      <c r="L26" s="28"/>
      <c r="M26" s="28"/>
      <c r="N26" s="28"/>
      <c r="O26" s="28"/>
      <c r="P26" s="28"/>
    </row>
    <row r="27" spans="1:17" ht="35.1" customHeight="1" thickTop="1" thickBot="1" x14ac:dyDescent="0.3">
      <c r="A27" s="302"/>
      <c r="B27" s="459" t="s">
        <v>8</v>
      </c>
      <c r="C27" s="460"/>
      <c r="D27" s="458">
        <f>SUM(D22:D26)</f>
        <v>20.16</v>
      </c>
      <c r="E27" s="458">
        <f>SUM(E22:E26)</f>
        <v>13.500000000000002</v>
      </c>
      <c r="F27" s="458">
        <f>SUM(F22:F26)</f>
        <v>79</v>
      </c>
      <c r="G27" s="458">
        <f>SUM(G22:G26)</f>
        <v>518.14</v>
      </c>
      <c r="H27" s="461">
        <f>SUM(H20:H26)</f>
        <v>0</v>
      </c>
      <c r="I27" s="436">
        <f>SUM(I22:I26)</f>
        <v>78</v>
      </c>
      <c r="J27" s="28"/>
      <c r="K27" s="28"/>
      <c r="L27" s="28"/>
      <c r="M27" s="28"/>
      <c r="N27" s="28"/>
      <c r="O27" s="28"/>
      <c r="P27" s="28"/>
    </row>
    <row r="28" spans="1:17" ht="24.75" customHeight="1" thickTop="1" thickBot="1" x14ac:dyDescent="0.3">
      <c r="A28" s="6"/>
      <c r="B28" s="95" t="s">
        <v>30</v>
      </c>
      <c r="C28" s="119"/>
      <c r="D28" s="6"/>
      <c r="E28" s="6"/>
      <c r="F28" s="6"/>
      <c r="G28" s="219"/>
      <c r="H28" s="514"/>
      <c r="I28" s="309"/>
      <c r="J28" s="28"/>
      <c r="K28" s="28"/>
      <c r="L28" s="28"/>
      <c r="M28" s="28"/>
      <c r="N28" s="28"/>
      <c r="O28" s="28"/>
      <c r="P28" s="28"/>
      <c r="Q28" s="27"/>
    </row>
    <row r="29" spans="1:17" ht="36.75" customHeight="1" thickBot="1" x14ac:dyDescent="0.3">
      <c r="A29" s="191" t="s">
        <v>115</v>
      </c>
      <c r="B29" s="194" t="s">
        <v>116</v>
      </c>
      <c r="C29" s="195" t="s">
        <v>197</v>
      </c>
      <c r="D29" s="36">
        <v>9</v>
      </c>
      <c r="E29" s="36">
        <v>10</v>
      </c>
      <c r="F29" s="36">
        <v>10</v>
      </c>
      <c r="G29" s="63">
        <f>(D29+F29)*4+E29*9</f>
        <v>166</v>
      </c>
      <c r="H29" s="63">
        <v>0</v>
      </c>
      <c r="I29" s="148">
        <v>22.8</v>
      </c>
      <c r="J29" s="37"/>
      <c r="K29" s="37"/>
      <c r="L29" s="37"/>
      <c r="M29" s="37"/>
      <c r="N29" s="37"/>
      <c r="O29" s="37"/>
      <c r="P29" s="37"/>
      <c r="Q29" s="28"/>
    </row>
    <row r="30" spans="1:17" ht="38.25" customHeight="1" thickBot="1" x14ac:dyDescent="0.3">
      <c r="A30" s="191" t="s">
        <v>231</v>
      </c>
      <c r="B30" s="194" t="s">
        <v>232</v>
      </c>
      <c r="C30" s="195">
        <v>140</v>
      </c>
      <c r="D30" s="36">
        <v>8.4</v>
      </c>
      <c r="E30" s="36">
        <v>4.5999999999999996</v>
      </c>
      <c r="F30" s="36">
        <v>8.1999999999999993</v>
      </c>
      <c r="G30" s="26">
        <f>(D30*4)+(E30*9)+(F30*4)</f>
        <v>107.8</v>
      </c>
      <c r="H30" s="26">
        <v>0</v>
      </c>
      <c r="I30" s="148">
        <v>35.75</v>
      </c>
      <c r="J30" s="37"/>
      <c r="K30" s="37"/>
      <c r="L30" s="37"/>
      <c r="M30" s="37"/>
      <c r="N30" s="37"/>
      <c r="O30" s="37"/>
      <c r="P30" s="37"/>
      <c r="Q30" s="27"/>
    </row>
    <row r="31" spans="1:17" ht="39" customHeight="1" thickBot="1" x14ac:dyDescent="0.3">
      <c r="A31" s="131">
        <v>511</v>
      </c>
      <c r="B31" s="194" t="s">
        <v>150</v>
      </c>
      <c r="C31" s="195">
        <v>180</v>
      </c>
      <c r="D31" s="36">
        <v>4.5</v>
      </c>
      <c r="E31" s="36">
        <v>6.4</v>
      </c>
      <c r="F31" s="36">
        <v>44.3</v>
      </c>
      <c r="G31" s="26">
        <f>(D31*4)+(E31*9)+(F31*4)</f>
        <v>252.79999999999998</v>
      </c>
      <c r="H31" s="26">
        <v>0</v>
      </c>
      <c r="I31" s="137">
        <v>13.22</v>
      </c>
      <c r="J31" s="37"/>
      <c r="K31" s="37"/>
      <c r="L31" s="37"/>
      <c r="M31" s="37"/>
      <c r="N31" s="37"/>
      <c r="O31" s="37"/>
      <c r="P31" s="37"/>
      <c r="Q31" s="27"/>
    </row>
    <row r="32" spans="1:17" ht="34.5" customHeight="1" thickBot="1" x14ac:dyDescent="0.3">
      <c r="A32" s="131">
        <v>523</v>
      </c>
      <c r="B32" s="194" t="s">
        <v>169</v>
      </c>
      <c r="C32" s="195">
        <v>50</v>
      </c>
      <c r="D32" s="36">
        <v>1.3</v>
      </c>
      <c r="E32" s="36">
        <v>0.6</v>
      </c>
      <c r="F32" s="36">
        <v>2.2999999999999998</v>
      </c>
      <c r="G32" s="26">
        <f>(D32*4)+(E32*9)+(F32*4)</f>
        <v>19.799999999999997</v>
      </c>
      <c r="H32" s="26">
        <v>0</v>
      </c>
      <c r="I32" s="137">
        <v>9.2200000000000006</v>
      </c>
      <c r="J32" s="37"/>
      <c r="K32" s="37"/>
      <c r="L32" s="37"/>
      <c r="M32" s="37"/>
      <c r="N32" s="37"/>
      <c r="O32" s="37"/>
      <c r="P32" s="37"/>
    </row>
    <row r="33" spans="1:16" ht="35.25" customHeight="1" thickBot="1" x14ac:dyDescent="0.3">
      <c r="A33" s="131">
        <v>700</v>
      </c>
      <c r="B33" s="196" t="s">
        <v>145</v>
      </c>
      <c r="C33" s="197" t="s">
        <v>92</v>
      </c>
      <c r="D33" s="24">
        <v>0.1</v>
      </c>
      <c r="E33" s="24">
        <v>0</v>
      </c>
      <c r="F33" s="24">
        <v>24.9</v>
      </c>
      <c r="G33" s="26">
        <f>(D33+F33)*4+E33*9</f>
        <v>100</v>
      </c>
      <c r="H33" s="26">
        <v>60</v>
      </c>
      <c r="I33" s="137">
        <v>11.79</v>
      </c>
      <c r="J33" s="37"/>
      <c r="K33" s="37"/>
      <c r="L33" s="37"/>
      <c r="M33" s="37"/>
      <c r="N33" s="37"/>
      <c r="O33" s="37"/>
      <c r="P33" s="37"/>
    </row>
    <row r="34" spans="1:16" ht="35.25" customHeight="1" thickBot="1" x14ac:dyDescent="0.3">
      <c r="A34" s="343" t="s">
        <v>15</v>
      </c>
      <c r="B34" s="289" t="s">
        <v>36</v>
      </c>
      <c r="C34" s="603">
        <v>32.869999999999997</v>
      </c>
      <c r="D34" s="24">
        <v>3.2</v>
      </c>
      <c r="E34" s="24">
        <v>0.8</v>
      </c>
      <c r="F34" s="24">
        <v>20.75</v>
      </c>
      <c r="G34" s="26">
        <f>(D34*4)+(E34*9)+(F34*4)</f>
        <v>103</v>
      </c>
      <c r="H34" s="26">
        <v>0</v>
      </c>
      <c r="I34" s="148">
        <v>2.06</v>
      </c>
      <c r="J34" s="43">
        <f>I34/C34*1000</f>
        <v>62.671128688773962</v>
      </c>
      <c r="K34" s="37"/>
      <c r="L34" s="37"/>
      <c r="M34" s="37"/>
      <c r="N34" s="37"/>
      <c r="O34" s="37"/>
      <c r="P34" s="37"/>
    </row>
    <row r="35" spans="1:16" ht="35.25" customHeight="1" thickBot="1" x14ac:dyDescent="0.3">
      <c r="A35" s="515" t="s">
        <v>15</v>
      </c>
      <c r="B35" s="516" t="s">
        <v>13</v>
      </c>
      <c r="C35" s="648">
        <v>18.5</v>
      </c>
      <c r="D35" s="36">
        <v>1.93</v>
      </c>
      <c r="E35" s="36">
        <v>0.5</v>
      </c>
      <c r="F35" s="36">
        <v>12.45</v>
      </c>
      <c r="G35" s="26">
        <f>(D35*4)+(E35*9)+(F35*4)</f>
        <v>62.019999999999996</v>
      </c>
      <c r="H35" s="26">
        <v>0</v>
      </c>
      <c r="I35" s="175">
        <v>1.1599999999999999</v>
      </c>
      <c r="J35" s="43">
        <f>I35/C35*1000</f>
        <v>62.702702702702702</v>
      </c>
      <c r="K35" s="37"/>
      <c r="L35" s="37"/>
      <c r="M35" s="37"/>
      <c r="N35" s="37"/>
      <c r="O35" s="37"/>
      <c r="P35" s="37"/>
    </row>
    <row r="36" spans="1:16" ht="33" customHeight="1" thickTop="1" thickBot="1" x14ac:dyDescent="0.3">
      <c r="A36" s="458"/>
      <c r="B36" s="459" t="s">
        <v>8</v>
      </c>
      <c r="C36" s="460"/>
      <c r="D36" s="420">
        <f t="shared" ref="D36:I36" si="0">SUM(D29:D35)</f>
        <v>28.43</v>
      </c>
      <c r="E36" s="420">
        <f t="shared" si="0"/>
        <v>22.900000000000002</v>
      </c>
      <c r="F36" s="420">
        <f t="shared" si="0"/>
        <v>122.89999999999999</v>
      </c>
      <c r="G36" s="420">
        <f t="shared" si="0"/>
        <v>811.42</v>
      </c>
      <c r="H36" s="420">
        <f t="shared" si="0"/>
        <v>60</v>
      </c>
      <c r="I36" s="421">
        <f t="shared" si="0"/>
        <v>96</v>
      </c>
      <c r="J36" s="37"/>
      <c r="K36" s="37"/>
      <c r="L36" s="37"/>
      <c r="M36" s="37"/>
      <c r="N36" s="37"/>
      <c r="O36" s="37"/>
      <c r="P36" s="37"/>
    </row>
    <row r="37" spans="1:16" ht="33.75" hidden="1" customHeight="1" thickBot="1" x14ac:dyDescent="0.3">
      <c r="A37" s="4"/>
      <c r="B37" s="347" t="s">
        <v>10</v>
      </c>
      <c r="C37" s="141"/>
      <c r="D37" s="5">
        <f>D20+D36</f>
        <v>46.59</v>
      </c>
      <c r="E37" s="5">
        <f>E20+E36</f>
        <v>34.900000000000006</v>
      </c>
      <c r="F37" s="5">
        <f>F20+F36</f>
        <v>199.39999999999998</v>
      </c>
      <c r="G37" s="115">
        <f>G20+G36</f>
        <v>1298.06</v>
      </c>
      <c r="H37" s="115"/>
      <c r="I37" s="171">
        <f>SUM(I29:I36)</f>
        <v>192</v>
      </c>
      <c r="J37" s="28"/>
      <c r="K37" s="37"/>
      <c r="L37" s="37"/>
      <c r="M37" s="37"/>
      <c r="N37" s="37"/>
      <c r="O37" s="28"/>
      <c r="P37" s="28"/>
    </row>
    <row r="38" spans="1:16" ht="24.75" customHeight="1" thickTop="1" thickBot="1" x14ac:dyDescent="0.3">
      <c r="A38" s="9"/>
      <c r="B38" s="323" t="s">
        <v>31</v>
      </c>
      <c r="C38" s="145"/>
      <c r="D38" s="9"/>
      <c r="E38" s="9"/>
      <c r="F38" s="9"/>
      <c r="G38" s="40"/>
      <c r="H38" s="40"/>
      <c r="I38" s="155"/>
      <c r="J38" s="28"/>
      <c r="K38" s="37"/>
      <c r="L38" s="37"/>
      <c r="M38" s="37"/>
      <c r="N38" s="37"/>
      <c r="O38" s="28"/>
      <c r="P38" s="28"/>
    </row>
    <row r="39" spans="1:16" ht="42" customHeight="1" thickBot="1" x14ac:dyDescent="0.3">
      <c r="A39" s="191" t="s">
        <v>115</v>
      </c>
      <c r="B39" s="194" t="s">
        <v>116</v>
      </c>
      <c r="C39" s="195" t="s">
        <v>271</v>
      </c>
      <c r="D39" s="36">
        <v>12.1</v>
      </c>
      <c r="E39" s="36">
        <v>12.8</v>
      </c>
      <c r="F39" s="36">
        <v>15</v>
      </c>
      <c r="G39" s="63">
        <f>(D39+F39)*4+E39*9</f>
        <v>223.60000000000002</v>
      </c>
      <c r="H39" s="63">
        <v>0</v>
      </c>
      <c r="I39" s="137">
        <v>36.03</v>
      </c>
      <c r="J39" s="37"/>
      <c r="K39" s="37"/>
      <c r="L39" s="37"/>
      <c r="M39" s="37"/>
      <c r="N39" s="37"/>
      <c r="O39" s="37"/>
      <c r="P39" s="37"/>
    </row>
    <row r="40" spans="1:16" ht="43.5" customHeight="1" thickBot="1" x14ac:dyDescent="0.3">
      <c r="A40" s="191" t="s">
        <v>231</v>
      </c>
      <c r="B40" s="194" t="s">
        <v>232</v>
      </c>
      <c r="C40" s="195">
        <v>150</v>
      </c>
      <c r="D40" s="36">
        <v>10.199999999999999</v>
      </c>
      <c r="E40" s="36">
        <v>5.5</v>
      </c>
      <c r="F40" s="36">
        <v>12.8</v>
      </c>
      <c r="G40" s="26">
        <f t="shared" ref="G40:G45" si="1">(D40*4)+(E40*9)+(F40*4)</f>
        <v>141.5</v>
      </c>
      <c r="H40" s="26">
        <v>0</v>
      </c>
      <c r="I40" s="148">
        <v>39.119999999999997</v>
      </c>
      <c r="J40" s="37"/>
      <c r="K40" s="37"/>
      <c r="L40" s="37"/>
      <c r="M40" s="37"/>
      <c r="N40" s="37"/>
      <c r="O40" s="37"/>
      <c r="P40" s="37"/>
    </row>
    <row r="41" spans="1:16" ht="31.5" customHeight="1" thickBot="1" x14ac:dyDescent="0.3">
      <c r="A41" s="131">
        <v>511</v>
      </c>
      <c r="B41" s="194" t="s">
        <v>150</v>
      </c>
      <c r="C41" s="195">
        <v>180</v>
      </c>
      <c r="D41" s="36">
        <v>5</v>
      </c>
      <c r="E41" s="36">
        <v>7.9</v>
      </c>
      <c r="F41" s="36">
        <v>52.1</v>
      </c>
      <c r="G41" s="26">
        <f t="shared" si="1"/>
        <v>299.5</v>
      </c>
      <c r="H41" s="26">
        <v>0</v>
      </c>
      <c r="I41" s="137">
        <v>13.22</v>
      </c>
      <c r="J41" s="37"/>
      <c r="K41" s="37"/>
      <c r="L41" s="37"/>
      <c r="M41" s="37"/>
      <c r="N41" s="37"/>
      <c r="O41" s="37"/>
      <c r="P41" s="37"/>
    </row>
    <row r="42" spans="1:16" ht="36.75" customHeight="1" thickBot="1" x14ac:dyDescent="0.3">
      <c r="A42" s="131">
        <v>523</v>
      </c>
      <c r="B42" s="194" t="s">
        <v>169</v>
      </c>
      <c r="C42" s="195">
        <v>60</v>
      </c>
      <c r="D42" s="36">
        <v>9</v>
      </c>
      <c r="E42" s="36">
        <v>0.1</v>
      </c>
      <c r="F42" s="36">
        <v>4.2</v>
      </c>
      <c r="G42" s="26">
        <f t="shared" si="1"/>
        <v>53.7</v>
      </c>
      <c r="H42" s="26">
        <v>0</v>
      </c>
      <c r="I42" s="137">
        <v>11.07</v>
      </c>
      <c r="J42" s="37"/>
      <c r="K42" s="37"/>
      <c r="L42" s="37"/>
      <c r="M42" s="37"/>
      <c r="N42" s="37"/>
      <c r="O42" s="37"/>
      <c r="P42" s="37"/>
    </row>
    <row r="43" spans="1:16" ht="39" customHeight="1" thickBot="1" x14ac:dyDescent="0.3">
      <c r="A43" s="131">
        <v>700</v>
      </c>
      <c r="B43" s="196" t="s">
        <v>145</v>
      </c>
      <c r="C43" s="197" t="s">
        <v>93</v>
      </c>
      <c r="D43" s="24">
        <v>0.1</v>
      </c>
      <c r="E43" s="24">
        <v>0</v>
      </c>
      <c r="F43" s="24">
        <v>24.9</v>
      </c>
      <c r="G43" s="26">
        <f t="shared" si="1"/>
        <v>100</v>
      </c>
      <c r="H43" s="26">
        <v>70</v>
      </c>
      <c r="I43" s="137">
        <v>11.87</v>
      </c>
      <c r="J43" s="37"/>
      <c r="K43" s="37"/>
      <c r="L43" s="37"/>
      <c r="M43" s="37"/>
      <c r="N43" s="37"/>
      <c r="O43" s="37"/>
      <c r="P43" s="37"/>
    </row>
    <row r="44" spans="1:16" ht="35.25" customHeight="1" thickBot="1" x14ac:dyDescent="0.3">
      <c r="A44" s="131" t="s">
        <v>15</v>
      </c>
      <c r="B44" s="196" t="s">
        <v>36</v>
      </c>
      <c r="C44" s="603">
        <v>37</v>
      </c>
      <c r="D44" s="24">
        <v>3.2</v>
      </c>
      <c r="E44" s="24">
        <v>0.8</v>
      </c>
      <c r="F44" s="24">
        <v>20.75</v>
      </c>
      <c r="G44" s="26">
        <f t="shared" si="1"/>
        <v>103</v>
      </c>
      <c r="H44" s="26">
        <v>0</v>
      </c>
      <c r="I44" s="148">
        <v>2.3199999999999998</v>
      </c>
      <c r="J44" s="43">
        <f>I44/C44*1000</f>
        <v>62.702702702702702</v>
      </c>
      <c r="K44" s="37"/>
      <c r="L44" s="37"/>
      <c r="M44" s="37"/>
      <c r="N44" s="37"/>
      <c r="O44" s="37"/>
      <c r="P44" s="37"/>
    </row>
    <row r="45" spans="1:16" ht="32.25" customHeight="1" thickBot="1" x14ac:dyDescent="0.3">
      <c r="A45" s="343" t="s">
        <v>15</v>
      </c>
      <c r="B45" s="289" t="s">
        <v>13</v>
      </c>
      <c r="C45" s="648">
        <v>22</v>
      </c>
      <c r="D45" s="36">
        <v>1.2</v>
      </c>
      <c r="E45" s="36">
        <v>0.3</v>
      </c>
      <c r="F45" s="36">
        <v>8.3000000000000007</v>
      </c>
      <c r="G45" s="54">
        <f t="shared" si="1"/>
        <v>40.700000000000003</v>
      </c>
      <c r="H45" s="26">
        <v>0</v>
      </c>
      <c r="I45" s="148">
        <v>1.37</v>
      </c>
      <c r="J45" s="43">
        <f>I45/C45*1000</f>
        <v>62.27272727272728</v>
      </c>
      <c r="K45" s="37"/>
      <c r="L45" s="37"/>
      <c r="M45" s="37"/>
      <c r="N45" s="37"/>
      <c r="O45" s="37"/>
      <c r="P45" s="37"/>
    </row>
    <row r="46" spans="1:16" ht="34.5" customHeight="1" thickTop="1" thickBot="1" x14ac:dyDescent="0.3">
      <c r="A46" s="458"/>
      <c r="B46" s="459" t="s">
        <v>8</v>
      </c>
      <c r="C46" s="460"/>
      <c r="D46" s="419">
        <f t="shared" ref="D46:I46" si="2">SUM(D39:D45)</f>
        <v>40.800000000000004</v>
      </c>
      <c r="E46" s="419">
        <f t="shared" si="2"/>
        <v>27.400000000000006</v>
      </c>
      <c r="F46" s="419">
        <f t="shared" si="2"/>
        <v>138.05000000000001</v>
      </c>
      <c r="G46" s="419">
        <f t="shared" si="2"/>
        <v>962.00000000000011</v>
      </c>
      <c r="H46" s="420">
        <f t="shared" si="2"/>
        <v>70</v>
      </c>
      <c r="I46" s="421">
        <f t="shared" si="2"/>
        <v>115</v>
      </c>
      <c r="J46" s="28"/>
      <c r="K46" s="37"/>
      <c r="L46" s="37"/>
      <c r="M46" s="37"/>
      <c r="N46" s="28"/>
      <c r="O46" s="37"/>
      <c r="P46" s="28"/>
    </row>
    <row r="47" spans="1:16" ht="30" customHeight="1" thickTop="1" thickBot="1" x14ac:dyDescent="0.3">
      <c r="A47" s="6"/>
      <c r="B47" s="12"/>
      <c r="C47" s="143"/>
      <c r="D47" s="8"/>
      <c r="E47" s="8"/>
      <c r="F47" s="8"/>
      <c r="G47" s="58"/>
      <c r="H47" s="236"/>
      <c r="I47" s="151"/>
      <c r="J47" s="28"/>
      <c r="K47" s="28"/>
      <c r="L47" s="28"/>
      <c r="M47" s="28"/>
      <c r="N47" s="28"/>
      <c r="O47" s="28"/>
      <c r="P47" s="28"/>
    </row>
    <row r="48" spans="1:16" ht="33" customHeight="1" thickBot="1" x14ac:dyDescent="0.3">
      <c r="A48" s="6"/>
      <c r="B48" s="59" t="s">
        <v>127</v>
      </c>
      <c r="C48" s="143"/>
      <c r="D48" s="8"/>
      <c r="E48" s="8"/>
      <c r="F48" s="8"/>
      <c r="G48" s="39"/>
      <c r="H48" s="39"/>
      <c r="I48" s="151"/>
    </row>
    <row r="49" spans="1:16" ht="36" customHeight="1" thickBot="1" x14ac:dyDescent="0.35">
      <c r="A49" s="378">
        <v>3</v>
      </c>
      <c r="B49" s="234" t="s">
        <v>28</v>
      </c>
      <c r="C49" s="195" t="s">
        <v>188</v>
      </c>
      <c r="D49" s="13">
        <v>4</v>
      </c>
      <c r="E49" s="13">
        <v>2.7</v>
      </c>
      <c r="F49" s="13">
        <v>9.1</v>
      </c>
      <c r="G49" s="63">
        <f>(D49*4)+(E49*9)+(F49*4)</f>
        <v>76.699999999999989</v>
      </c>
      <c r="H49" s="103">
        <v>0</v>
      </c>
      <c r="I49" s="148">
        <v>10.31</v>
      </c>
      <c r="J49" s="30"/>
      <c r="K49" s="29"/>
      <c r="L49" s="31"/>
      <c r="M49" s="31"/>
      <c r="N49" s="31"/>
      <c r="O49" s="31"/>
      <c r="P49" s="31"/>
    </row>
    <row r="50" spans="1:16" ht="32.25" customHeight="1" thickBot="1" x14ac:dyDescent="0.35">
      <c r="A50" s="131" t="s">
        <v>229</v>
      </c>
      <c r="B50" s="194" t="s">
        <v>230</v>
      </c>
      <c r="C50" s="195">
        <v>120</v>
      </c>
      <c r="D50" s="36">
        <v>9.6</v>
      </c>
      <c r="E50" s="36">
        <v>7.4</v>
      </c>
      <c r="F50" s="36">
        <v>12.2</v>
      </c>
      <c r="G50" s="63">
        <f>(D50*4)+(E50*9)+(F50*4)</f>
        <v>153.80000000000001</v>
      </c>
      <c r="H50" s="54">
        <v>0</v>
      </c>
      <c r="I50" s="137">
        <v>24.12</v>
      </c>
      <c r="J50" s="29"/>
      <c r="K50" s="29"/>
      <c r="L50" s="31"/>
      <c r="M50" s="31"/>
      <c r="N50" s="31"/>
      <c r="O50" s="31"/>
      <c r="P50" s="31"/>
    </row>
    <row r="51" spans="1:16" ht="54.75" customHeight="1" thickBot="1" x14ac:dyDescent="0.35">
      <c r="A51" s="269" t="s">
        <v>148</v>
      </c>
      <c r="B51" s="225" t="s">
        <v>14</v>
      </c>
      <c r="C51" s="226">
        <v>200</v>
      </c>
      <c r="D51" s="24">
        <v>1.4</v>
      </c>
      <c r="E51" s="24">
        <v>1.6</v>
      </c>
      <c r="F51" s="24">
        <v>16.399999999999999</v>
      </c>
      <c r="G51" s="26">
        <f>(D51*4)+(E51*9)+(F51*4)</f>
        <v>85.6</v>
      </c>
      <c r="H51" s="26">
        <v>0</v>
      </c>
      <c r="I51" s="148">
        <v>5.29</v>
      </c>
      <c r="J51" s="43" t="s">
        <v>75</v>
      </c>
      <c r="K51" s="29"/>
      <c r="L51" s="31"/>
      <c r="M51" s="31"/>
      <c r="N51" s="31"/>
      <c r="O51" s="31"/>
      <c r="P51" s="31"/>
    </row>
    <row r="52" spans="1:16" ht="32.25" customHeight="1" thickBot="1" x14ac:dyDescent="0.35">
      <c r="A52" s="131" t="s">
        <v>125</v>
      </c>
      <c r="B52" s="205" t="s">
        <v>36</v>
      </c>
      <c r="C52" s="218" t="s">
        <v>270</v>
      </c>
      <c r="D52" s="93">
        <v>2.16</v>
      </c>
      <c r="E52" s="93">
        <v>0.3</v>
      </c>
      <c r="F52" s="93">
        <v>13.4</v>
      </c>
      <c r="G52" s="296">
        <f>(D52*4)+(E52*9)+(F52*4)</f>
        <v>64.94</v>
      </c>
      <c r="H52" s="26">
        <v>0</v>
      </c>
      <c r="I52" s="137">
        <v>2.2799999999999998</v>
      </c>
      <c r="J52" s="43">
        <f>I52/C52*1000</f>
        <v>62.637362637362635</v>
      </c>
      <c r="K52" s="29"/>
      <c r="L52" s="31"/>
      <c r="M52" s="31"/>
      <c r="N52" s="31"/>
      <c r="O52" s="31"/>
      <c r="P52" s="31"/>
    </row>
    <row r="53" spans="1:16" ht="37.5" customHeight="1" thickTop="1" x14ac:dyDescent="0.3">
      <c r="A53" s="517"/>
      <c r="B53" s="518" t="s">
        <v>8</v>
      </c>
      <c r="C53" s="466"/>
      <c r="D53" s="517">
        <f>SUM(D49:D52)</f>
        <v>17.16</v>
      </c>
      <c r="E53" s="517">
        <f>SUM(E49:E52)</f>
        <v>12.000000000000002</v>
      </c>
      <c r="F53" s="517">
        <f>SUM(F49:F52)</f>
        <v>51.099999999999994</v>
      </c>
      <c r="G53" s="517">
        <f>SUM(G49:G52)</f>
        <v>381.04</v>
      </c>
      <c r="H53" s="519">
        <f>SUM(H49:H52)</f>
        <v>0</v>
      </c>
      <c r="I53" s="467">
        <f>I49+I50+I51+I52</f>
        <v>42</v>
      </c>
      <c r="J53" s="29"/>
      <c r="K53" s="29"/>
      <c r="L53" s="31"/>
      <c r="M53" s="31"/>
      <c r="N53" s="31"/>
      <c r="O53" s="31"/>
      <c r="P53" s="31"/>
    </row>
    <row r="54" spans="1:16" ht="35.1" customHeight="1" thickBot="1" x14ac:dyDescent="0.3">
      <c r="A54" s="416"/>
      <c r="B54" s="59" t="s">
        <v>152</v>
      </c>
      <c r="C54" s="416"/>
      <c r="D54" s="416"/>
      <c r="E54" s="416"/>
      <c r="F54" s="416"/>
      <c r="G54" s="416"/>
      <c r="H54" s="416"/>
      <c r="I54" s="416"/>
    </row>
    <row r="55" spans="1:16" ht="35.1" customHeight="1" thickBot="1" x14ac:dyDescent="0.3">
      <c r="A55" s="191" t="s">
        <v>231</v>
      </c>
      <c r="B55" s="194" t="s">
        <v>232</v>
      </c>
      <c r="C55" s="195">
        <v>150</v>
      </c>
      <c r="D55" s="36">
        <v>10.199999999999999</v>
      </c>
      <c r="E55" s="36">
        <v>5.5</v>
      </c>
      <c r="F55" s="36">
        <v>12.8</v>
      </c>
      <c r="G55" s="26">
        <f>(D55*4)+(E55*9)+(F55*4)</f>
        <v>141.5</v>
      </c>
      <c r="H55" s="26">
        <v>0</v>
      </c>
      <c r="I55" s="148">
        <v>39.119999999999997</v>
      </c>
    </row>
    <row r="56" spans="1:16" ht="35.1" customHeight="1" thickBot="1" x14ac:dyDescent="0.3">
      <c r="A56" s="131">
        <v>511</v>
      </c>
      <c r="B56" s="194" t="s">
        <v>150</v>
      </c>
      <c r="C56" s="195">
        <v>180</v>
      </c>
      <c r="D56" s="36">
        <v>5</v>
      </c>
      <c r="E56" s="36">
        <v>7.9</v>
      </c>
      <c r="F56" s="36">
        <v>52.1</v>
      </c>
      <c r="G56" s="26">
        <f>(D56*4)+(E56*9)+(F56*4)</f>
        <v>299.5</v>
      </c>
      <c r="H56" s="26">
        <v>0</v>
      </c>
      <c r="I56" s="137">
        <v>13.22</v>
      </c>
    </row>
    <row r="57" spans="1:16" ht="35.1" customHeight="1" thickBot="1" x14ac:dyDescent="0.3">
      <c r="A57" s="131">
        <v>523</v>
      </c>
      <c r="B57" s="194" t="s">
        <v>169</v>
      </c>
      <c r="C57" s="195">
        <v>60</v>
      </c>
      <c r="D57" s="36">
        <v>9</v>
      </c>
      <c r="E57" s="36">
        <v>0.1</v>
      </c>
      <c r="F57" s="36">
        <v>4.2</v>
      </c>
      <c r="G57" s="26">
        <f>(D57*4)+(E57*9)+(F57*4)</f>
        <v>53.7</v>
      </c>
      <c r="H57" s="26">
        <v>0</v>
      </c>
      <c r="I57" s="137">
        <v>11.07</v>
      </c>
    </row>
    <row r="58" spans="1:16" ht="35.1" customHeight="1" thickBot="1" x14ac:dyDescent="0.3">
      <c r="A58" s="131">
        <v>700</v>
      </c>
      <c r="B58" s="196" t="s">
        <v>145</v>
      </c>
      <c r="C58" s="197" t="s">
        <v>93</v>
      </c>
      <c r="D58" s="24">
        <v>0.1</v>
      </c>
      <c r="E58" s="24">
        <v>0</v>
      </c>
      <c r="F58" s="24">
        <v>24.9</v>
      </c>
      <c r="G58" s="26">
        <f>(D58+F58)*4+E58*9</f>
        <v>100</v>
      </c>
      <c r="H58" s="26">
        <v>70</v>
      </c>
      <c r="I58" s="137">
        <v>11.87</v>
      </c>
    </row>
    <row r="59" spans="1:16" ht="35.1" customHeight="1" thickBot="1" x14ac:dyDescent="0.3">
      <c r="A59" s="131" t="s">
        <v>15</v>
      </c>
      <c r="B59" s="196" t="s">
        <v>36</v>
      </c>
      <c r="C59" s="197">
        <v>40.9</v>
      </c>
      <c r="D59" s="24">
        <v>2.0499999999999998</v>
      </c>
      <c r="E59" s="24">
        <v>0.3</v>
      </c>
      <c r="F59" s="24">
        <v>12.6</v>
      </c>
      <c r="G59" s="26">
        <f>(D59*4)+(E59*9)+(F59*4)</f>
        <v>61.3</v>
      </c>
      <c r="H59" s="26">
        <v>0</v>
      </c>
      <c r="I59" s="148">
        <v>2.72</v>
      </c>
      <c r="J59" s="43">
        <f>I59/C59*1000</f>
        <v>66.503667481662603</v>
      </c>
    </row>
    <row r="60" spans="1:16" ht="35.1" customHeight="1" thickTop="1" thickBot="1" x14ac:dyDescent="0.3">
      <c r="A60" s="522"/>
      <c r="B60" s="523" t="s">
        <v>8</v>
      </c>
      <c r="C60" s="524"/>
      <c r="D60" s="525">
        <f t="shared" ref="D60:I60" si="3">SUM(D55:D59)</f>
        <v>26.35</v>
      </c>
      <c r="E60" s="525">
        <f t="shared" si="3"/>
        <v>13.8</v>
      </c>
      <c r="F60" s="525">
        <f t="shared" si="3"/>
        <v>106.6</v>
      </c>
      <c r="G60" s="525">
        <f t="shared" si="3"/>
        <v>656</v>
      </c>
      <c r="H60" s="525">
        <f t="shared" si="3"/>
        <v>70</v>
      </c>
      <c r="I60" s="526">
        <f t="shared" si="3"/>
        <v>78</v>
      </c>
    </row>
    <row r="61" spans="1:16" ht="35.1" customHeight="1" thickTop="1" x14ac:dyDescent="0.3">
      <c r="B61" s="32" t="s">
        <v>43</v>
      </c>
      <c r="C61" s="32"/>
      <c r="D61" s="32"/>
      <c r="E61" s="86"/>
      <c r="F61" s="85"/>
      <c r="G61" s="85"/>
      <c r="H61" s="85"/>
    </row>
    <row r="62" spans="1:16" ht="20.25" x14ac:dyDescent="0.3">
      <c r="B62" s="673"/>
      <c r="C62" s="673"/>
      <c r="D62" s="673"/>
      <c r="E62" s="86"/>
      <c r="F62" s="85"/>
      <c r="G62" s="85"/>
      <c r="H62" s="85"/>
    </row>
    <row r="63" spans="1:16" ht="20.25" x14ac:dyDescent="0.3">
      <c r="B63" s="689" t="s">
        <v>68</v>
      </c>
      <c r="C63" s="689"/>
      <c r="D63" s="689"/>
      <c r="E63" s="689"/>
      <c r="F63" s="689"/>
      <c r="G63" s="85"/>
      <c r="H63" s="85"/>
    </row>
    <row r="64" spans="1:16" ht="20.25" x14ac:dyDescent="0.3">
      <c r="B64" s="85"/>
      <c r="C64" s="85"/>
      <c r="D64" s="85"/>
      <c r="E64" s="85"/>
      <c r="F64" s="85"/>
      <c r="G64" s="85"/>
      <c r="H64" s="85"/>
    </row>
    <row r="65" spans="2:4" ht="20.25" x14ac:dyDescent="0.3">
      <c r="B65" s="32" t="s">
        <v>47</v>
      </c>
      <c r="C65" s="32"/>
      <c r="D65" s="32"/>
    </row>
  </sheetData>
  <mergeCells count="13">
    <mergeCell ref="C10:C12"/>
    <mergeCell ref="D10:F11"/>
    <mergeCell ref="G10:G11"/>
    <mergeCell ref="I10:I11"/>
    <mergeCell ref="B62:D62"/>
    <mergeCell ref="B63:F63"/>
    <mergeCell ref="H10:H11"/>
    <mergeCell ref="I4:J4"/>
    <mergeCell ref="B5:F5"/>
    <mergeCell ref="B6:F6"/>
    <mergeCell ref="F7:I7"/>
    <mergeCell ref="D8:I8"/>
    <mergeCell ref="D9:E9"/>
  </mergeCells>
  <printOptions horizontalCentered="1"/>
  <pageMargins left="0.39370078740157483" right="0.39370078740157483" top="0.78740157480314965" bottom="0.98425196850393704" header="0.70866141732283472" footer="0.51181102362204722"/>
  <pageSetup paperSize="9" scale="37" orientation="portrait" r:id="rId1"/>
  <headerFooter alignWithMargins="0"/>
  <colBreaks count="1" manualBreakCount="1">
    <brk id="10" max="55" man="1"/>
  </col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70"/>
  <sheetViews>
    <sheetView topLeftCell="A4" zoomScale="60" zoomScaleNormal="60" zoomScaleSheetLayoutView="75" workbookViewId="0">
      <selection activeCell="D21" sqref="D21"/>
    </sheetView>
  </sheetViews>
  <sheetFormatPr defaultRowHeight="18" x14ac:dyDescent="0.25"/>
  <cols>
    <col min="1" max="1" width="10.1640625" style="1" customWidth="1"/>
    <col min="2" max="2" width="65.9140625" style="1" customWidth="1"/>
    <col min="3" max="3" width="18.75" style="1" customWidth="1"/>
    <col min="4" max="4" width="8" style="1" customWidth="1"/>
    <col min="5" max="5" width="8.6640625" style="1"/>
    <col min="6" max="6" width="7.6640625" style="1" customWidth="1"/>
    <col min="7" max="7" width="9.08203125" style="1" customWidth="1"/>
    <col min="8" max="8" width="7.6640625" style="1" customWidth="1"/>
    <col min="9" max="9" width="13.33203125" style="1" customWidth="1"/>
    <col min="10" max="10" width="6.332031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714"/>
      <c r="J4" s="714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1.5" customHeight="1" x14ac:dyDescent="0.35">
      <c r="B6" s="690"/>
      <c r="C6" s="690"/>
      <c r="D6" s="690"/>
      <c r="E6" s="690"/>
      <c r="F6" s="690"/>
    </row>
    <row r="7" spans="1:16" ht="24.95" customHeight="1" x14ac:dyDescent="0.4">
      <c r="F7" s="739" t="s">
        <v>304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39.950000000000003" customHeight="1" thickBot="1" x14ac:dyDescent="0.35">
      <c r="A9" s="35"/>
      <c r="B9" s="35"/>
      <c r="C9" s="35"/>
      <c r="D9" s="677">
        <v>10</v>
      </c>
      <c r="E9" s="677"/>
    </row>
    <row r="10" spans="1:16" ht="37.5" customHeight="1" x14ac:dyDescent="0.25">
      <c r="A10" s="278" t="s">
        <v>0</v>
      </c>
      <c r="B10" s="14" t="s">
        <v>2</v>
      </c>
      <c r="C10" s="728" t="s">
        <v>18</v>
      </c>
      <c r="D10" s="731" t="s">
        <v>19</v>
      </c>
      <c r="E10" s="732"/>
      <c r="F10" s="733"/>
      <c r="G10" s="731" t="s">
        <v>21</v>
      </c>
      <c r="H10" s="728" t="s">
        <v>102</v>
      </c>
      <c r="I10" s="728" t="s">
        <v>23</v>
      </c>
      <c r="J10" s="44"/>
      <c r="K10" s="44"/>
      <c r="L10" s="44"/>
      <c r="M10" s="38"/>
      <c r="N10" s="44"/>
      <c r="O10" s="44"/>
      <c r="P10" s="44"/>
    </row>
    <row r="11" spans="1:16" ht="51.75" customHeight="1" thickBot="1" x14ac:dyDescent="0.3">
      <c r="A11" s="279" t="s">
        <v>1</v>
      </c>
      <c r="B11" s="16" t="s">
        <v>3</v>
      </c>
      <c r="C11" s="729"/>
      <c r="D11" s="734"/>
      <c r="E11" s="735"/>
      <c r="F11" s="736"/>
      <c r="G11" s="737"/>
      <c r="H11" s="738"/>
      <c r="I11" s="738"/>
      <c r="J11" s="44"/>
      <c r="K11" s="44"/>
      <c r="L11" s="44"/>
      <c r="M11" s="44"/>
      <c r="N11" s="44"/>
      <c r="O11" s="44"/>
      <c r="P11" s="44"/>
    </row>
    <row r="12" spans="1:16" ht="21" thickBot="1" x14ac:dyDescent="0.3">
      <c r="A12" s="280"/>
      <c r="B12" s="19"/>
      <c r="C12" s="730"/>
      <c r="D12" s="17" t="s">
        <v>4</v>
      </c>
      <c r="E12" s="17" t="s">
        <v>5</v>
      </c>
      <c r="F12" s="17" t="s">
        <v>6</v>
      </c>
      <c r="G12" s="48"/>
      <c r="H12" s="48"/>
      <c r="I12" s="20"/>
      <c r="J12" s="28"/>
      <c r="K12" s="28"/>
      <c r="L12" s="28"/>
      <c r="M12" s="28"/>
      <c r="N12" s="28"/>
      <c r="O12" s="28"/>
      <c r="P12" s="28"/>
    </row>
    <row r="13" spans="1:16" ht="23.25" customHeight="1" thickBot="1" x14ac:dyDescent="0.3">
      <c r="A13" s="278"/>
      <c r="B13" s="49" t="s">
        <v>106</v>
      </c>
      <c r="C13" s="13"/>
      <c r="D13" s="13"/>
      <c r="E13" s="13"/>
      <c r="F13" s="13"/>
      <c r="G13" s="46"/>
      <c r="H13" s="46"/>
      <c r="I13" s="20"/>
      <c r="J13" s="28"/>
      <c r="K13" s="28"/>
      <c r="L13" s="28"/>
      <c r="M13" s="28"/>
      <c r="N13" s="28"/>
      <c r="O13" s="28"/>
      <c r="P13" s="28"/>
    </row>
    <row r="14" spans="1:16" ht="41.25" customHeight="1" thickBot="1" x14ac:dyDescent="0.3">
      <c r="A14" s="378">
        <v>3</v>
      </c>
      <c r="B14" s="234" t="s">
        <v>28</v>
      </c>
      <c r="C14" s="195" t="s">
        <v>267</v>
      </c>
      <c r="D14" s="13">
        <v>4</v>
      </c>
      <c r="E14" s="13">
        <v>2.7</v>
      </c>
      <c r="F14" s="13">
        <v>9.1</v>
      </c>
      <c r="G14" s="63">
        <f>(D14*4)+(E14*9)+(F14*4)</f>
        <v>76.699999999999989</v>
      </c>
      <c r="H14" s="103">
        <v>0</v>
      </c>
      <c r="I14" s="148">
        <v>21.13</v>
      </c>
      <c r="J14" s="37"/>
      <c r="K14" s="37"/>
      <c r="L14" s="43"/>
      <c r="M14" s="37"/>
      <c r="N14" s="37"/>
      <c r="O14" s="37"/>
      <c r="P14" s="37"/>
    </row>
    <row r="15" spans="1:16" ht="41.25" customHeight="1" thickBot="1" x14ac:dyDescent="0.3">
      <c r="A15" s="131" t="s">
        <v>229</v>
      </c>
      <c r="B15" s="194" t="s">
        <v>230</v>
      </c>
      <c r="C15" s="195">
        <v>120</v>
      </c>
      <c r="D15" s="36">
        <v>9.6</v>
      </c>
      <c r="E15" s="36">
        <v>7.4</v>
      </c>
      <c r="F15" s="36">
        <v>12.2</v>
      </c>
      <c r="G15" s="63">
        <f>(D15*4)+(E15*9)+(F15*4)</f>
        <v>153.80000000000001</v>
      </c>
      <c r="H15" s="54">
        <v>0</v>
      </c>
      <c r="I15" s="137">
        <v>24.12</v>
      </c>
      <c r="J15" s="37"/>
      <c r="K15" s="37"/>
      <c r="L15" s="43"/>
      <c r="M15" s="37"/>
      <c r="N15" s="37"/>
      <c r="O15" s="37"/>
      <c r="P15" s="37"/>
    </row>
    <row r="16" spans="1:16" ht="56.25" customHeight="1" thickBot="1" x14ac:dyDescent="0.3">
      <c r="A16" s="269" t="s">
        <v>148</v>
      </c>
      <c r="B16" s="225" t="s">
        <v>14</v>
      </c>
      <c r="C16" s="226">
        <v>200</v>
      </c>
      <c r="D16" s="24">
        <v>1.4</v>
      </c>
      <c r="E16" s="24">
        <v>1.6</v>
      </c>
      <c r="F16" s="24">
        <v>16.399999999999999</v>
      </c>
      <c r="G16" s="26">
        <f>(D16*4)+(E16*9)+(F16*4)</f>
        <v>85.6</v>
      </c>
      <c r="H16" s="26">
        <v>0</v>
      </c>
      <c r="I16" s="148">
        <v>5.29</v>
      </c>
      <c r="J16" s="37"/>
      <c r="K16" s="37"/>
      <c r="L16" s="43"/>
      <c r="M16" s="37"/>
      <c r="N16" s="37"/>
      <c r="O16" s="37"/>
      <c r="P16" s="37"/>
    </row>
    <row r="17" spans="1:17" ht="33" customHeight="1" thickBot="1" x14ac:dyDescent="0.3">
      <c r="A17" s="131" t="s">
        <v>125</v>
      </c>
      <c r="B17" s="205" t="s">
        <v>36</v>
      </c>
      <c r="C17" s="218" t="s">
        <v>268</v>
      </c>
      <c r="D17" s="93">
        <v>2.16</v>
      </c>
      <c r="E17" s="93">
        <v>0.3</v>
      </c>
      <c r="F17" s="93">
        <v>13.4</v>
      </c>
      <c r="G17" s="296">
        <f>(D17*4)+(E17*9)+(F17*4)</f>
        <v>64.94</v>
      </c>
      <c r="H17" s="26">
        <v>0</v>
      </c>
      <c r="I17" s="137">
        <v>2.2999999999999998</v>
      </c>
      <c r="J17" s="43">
        <f>I17/C17*1000</f>
        <v>62.67029972752043</v>
      </c>
      <c r="K17" s="37"/>
      <c r="L17" s="37"/>
      <c r="M17" s="37"/>
      <c r="N17" s="37"/>
      <c r="O17" s="37"/>
      <c r="P17" s="37"/>
    </row>
    <row r="18" spans="1:17" ht="39" customHeight="1" thickBot="1" x14ac:dyDescent="0.3">
      <c r="A18" s="131" t="s">
        <v>125</v>
      </c>
      <c r="B18" s="571" t="s">
        <v>111</v>
      </c>
      <c r="C18" s="572" t="s">
        <v>77</v>
      </c>
      <c r="D18" s="332">
        <v>1</v>
      </c>
      <c r="E18" s="332">
        <v>0</v>
      </c>
      <c r="F18" s="332">
        <v>25.4</v>
      </c>
      <c r="G18" s="177">
        <f>(D18*4)+(E18*9)+(F18*4)</f>
        <v>105.6</v>
      </c>
      <c r="H18" s="26">
        <v>0</v>
      </c>
      <c r="I18" s="334">
        <v>14.16</v>
      </c>
      <c r="J18" s="43" t="e">
        <f>I18/C18*1000</f>
        <v>#VALUE!</v>
      </c>
      <c r="K18" s="37"/>
      <c r="L18" s="37"/>
      <c r="M18" s="37"/>
      <c r="N18" s="37"/>
      <c r="O18" s="37"/>
      <c r="P18" s="37"/>
    </row>
    <row r="19" spans="1:17" ht="24.75" hidden="1" customHeight="1" thickBot="1" x14ac:dyDescent="0.3">
      <c r="A19" s="288"/>
      <c r="B19" s="255"/>
      <c r="C19" s="256"/>
      <c r="D19" s="254"/>
      <c r="E19" s="254"/>
      <c r="F19" s="254"/>
      <c r="G19" s="257"/>
      <c r="H19" s="257"/>
      <c r="I19" s="228"/>
      <c r="J19" s="28"/>
      <c r="K19" s="28"/>
      <c r="L19" s="28"/>
      <c r="M19" s="28"/>
      <c r="N19" s="28"/>
      <c r="O19" s="28"/>
      <c r="P19" s="28"/>
    </row>
    <row r="20" spans="1:17" ht="28.5" customHeight="1" thickTop="1" thickBot="1" x14ac:dyDescent="0.3">
      <c r="A20" s="458"/>
      <c r="B20" s="459" t="s">
        <v>8</v>
      </c>
      <c r="C20" s="460"/>
      <c r="D20" s="458">
        <f>SUM(D13:D19)</f>
        <v>18.16</v>
      </c>
      <c r="E20" s="458">
        <f>SUM(E13:E19)</f>
        <v>12.000000000000002</v>
      </c>
      <c r="F20" s="458">
        <f>SUM(F13:F19)</f>
        <v>76.5</v>
      </c>
      <c r="G20" s="461">
        <f>SUM(G13:G19)</f>
        <v>486.64</v>
      </c>
      <c r="H20" s="461">
        <f>SUM(H13:H19)</f>
        <v>0</v>
      </c>
      <c r="I20" s="436">
        <f>SUM(I14:I19)</f>
        <v>67</v>
      </c>
      <c r="J20" s="28"/>
      <c r="K20" s="28"/>
      <c r="L20" s="28"/>
      <c r="M20" s="28"/>
      <c r="N20" s="28"/>
      <c r="O20" s="28"/>
      <c r="P20" s="28"/>
    </row>
    <row r="21" spans="1:17" ht="28.5" customHeight="1" thickTop="1" thickBot="1" x14ac:dyDescent="0.3">
      <c r="A21" s="9"/>
      <c r="B21" s="300" t="s">
        <v>107</v>
      </c>
      <c r="C21" s="320"/>
      <c r="D21" s="61"/>
      <c r="E21" s="61"/>
      <c r="F21" s="61"/>
      <c r="G21" s="324"/>
      <c r="H21" s="341"/>
      <c r="I21" s="336"/>
      <c r="J21" s="28"/>
      <c r="K21" s="28"/>
      <c r="L21" s="28"/>
      <c r="M21" s="28"/>
      <c r="N21" s="28"/>
      <c r="O21" s="28"/>
      <c r="P21" s="28"/>
    </row>
    <row r="22" spans="1:17" ht="37.5" customHeight="1" thickBot="1" x14ac:dyDescent="0.3">
      <c r="A22" s="378">
        <v>3</v>
      </c>
      <c r="B22" s="234" t="s">
        <v>28</v>
      </c>
      <c r="C22" s="195" t="s">
        <v>147</v>
      </c>
      <c r="D22" s="13">
        <v>4</v>
      </c>
      <c r="E22" s="13">
        <v>2.7</v>
      </c>
      <c r="F22" s="13">
        <v>9.1</v>
      </c>
      <c r="G22" s="63">
        <f>(D22*4)+(E22*9)+(F22*4)</f>
        <v>76.699999999999989</v>
      </c>
      <c r="H22" s="103">
        <v>0</v>
      </c>
      <c r="I22" s="148">
        <v>28.82</v>
      </c>
      <c r="J22" s="28"/>
      <c r="K22" s="28"/>
      <c r="L22" s="28"/>
      <c r="M22" s="28"/>
      <c r="N22" s="28"/>
      <c r="O22" s="28"/>
      <c r="P22" s="28"/>
    </row>
    <row r="23" spans="1:17" ht="37.5" customHeight="1" thickBot="1" x14ac:dyDescent="0.3">
      <c r="A23" s="131" t="s">
        <v>229</v>
      </c>
      <c r="B23" s="194" t="s">
        <v>230</v>
      </c>
      <c r="C23" s="195">
        <v>140</v>
      </c>
      <c r="D23" s="36">
        <v>11.6</v>
      </c>
      <c r="E23" s="36">
        <v>8.9</v>
      </c>
      <c r="F23" s="36">
        <v>14.7</v>
      </c>
      <c r="G23" s="63">
        <f>(D23*4)+(E23*9)+(F23*4)</f>
        <v>185.3</v>
      </c>
      <c r="H23" s="54">
        <v>0</v>
      </c>
      <c r="I23" s="137">
        <v>28.11</v>
      </c>
      <c r="J23" s="28"/>
      <c r="K23" s="28"/>
      <c r="L23" s="28"/>
      <c r="M23" s="28"/>
      <c r="N23" s="28"/>
      <c r="O23" s="28"/>
      <c r="P23" s="28"/>
    </row>
    <row r="24" spans="1:17" ht="54.75" customHeight="1" thickBot="1" x14ac:dyDescent="0.3">
      <c r="A24" s="269" t="s">
        <v>148</v>
      </c>
      <c r="B24" s="225" t="s">
        <v>14</v>
      </c>
      <c r="C24" s="226">
        <v>200</v>
      </c>
      <c r="D24" s="24">
        <v>1.4</v>
      </c>
      <c r="E24" s="24">
        <v>1.6</v>
      </c>
      <c r="F24" s="24">
        <v>16.399999999999999</v>
      </c>
      <c r="G24" s="54">
        <f>(D24*4)+(E24*9)+(F24*4)</f>
        <v>85.6</v>
      </c>
      <c r="H24" s="26">
        <v>0</v>
      </c>
      <c r="I24" s="148">
        <v>5.29</v>
      </c>
      <c r="J24" s="28"/>
      <c r="K24" s="28"/>
      <c r="L24" s="28"/>
      <c r="M24" s="28"/>
      <c r="N24" s="28"/>
      <c r="O24" s="28"/>
      <c r="P24" s="28"/>
    </row>
    <row r="25" spans="1:17" ht="36" customHeight="1" thickBot="1" x14ac:dyDescent="0.3">
      <c r="A25" s="131" t="s">
        <v>125</v>
      </c>
      <c r="B25" s="205" t="s">
        <v>36</v>
      </c>
      <c r="C25" s="218" t="s">
        <v>269</v>
      </c>
      <c r="D25" s="93">
        <v>2.16</v>
      </c>
      <c r="E25" s="93">
        <v>0.3</v>
      </c>
      <c r="F25" s="93">
        <v>13.4</v>
      </c>
      <c r="G25" s="296">
        <f>(D25*4)+(E25*9)+(F25*4)</f>
        <v>64.94</v>
      </c>
      <c r="H25" s="26">
        <v>0</v>
      </c>
      <c r="I25" s="137">
        <v>1.62</v>
      </c>
      <c r="J25" s="43">
        <f>I25/C25*1000</f>
        <v>62.669245647969049</v>
      </c>
      <c r="K25" s="28"/>
      <c r="L25" s="28"/>
      <c r="M25" s="28"/>
      <c r="N25" s="28"/>
      <c r="O25" s="28"/>
      <c r="P25" s="28"/>
    </row>
    <row r="26" spans="1:17" ht="38.25" customHeight="1" thickBot="1" x14ac:dyDescent="0.3">
      <c r="A26" s="131" t="s">
        <v>125</v>
      </c>
      <c r="B26" s="571" t="s">
        <v>111</v>
      </c>
      <c r="C26" s="572" t="s">
        <v>77</v>
      </c>
      <c r="D26" s="332">
        <v>1</v>
      </c>
      <c r="E26" s="332">
        <v>0</v>
      </c>
      <c r="F26" s="332">
        <v>25.4</v>
      </c>
      <c r="G26" s="177">
        <f>(D26*4)+(E26*9)+(F26*4)</f>
        <v>105.6</v>
      </c>
      <c r="H26" s="26">
        <v>0</v>
      </c>
      <c r="I26" s="334">
        <v>14.16</v>
      </c>
      <c r="J26" s="43" t="e">
        <f>I26/C26*1000</f>
        <v>#VALUE!</v>
      </c>
      <c r="K26" s="28"/>
      <c r="L26" s="28"/>
      <c r="M26" s="28"/>
      <c r="N26" s="28"/>
      <c r="O26" s="28"/>
      <c r="P26" s="28"/>
    </row>
    <row r="27" spans="1:17" ht="33.75" customHeight="1" thickTop="1" thickBot="1" x14ac:dyDescent="0.3">
      <c r="A27" s="458"/>
      <c r="B27" s="459" t="s">
        <v>8</v>
      </c>
      <c r="C27" s="460"/>
      <c r="D27" s="458">
        <f>SUM(D20:D26)</f>
        <v>38.319999999999993</v>
      </c>
      <c r="E27" s="458">
        <f>SUM(E20:E26)</f>
        <v>25.500000000000004</v>
      </c>
      <c r="F27" s="458">
        <f>SUM(F20:F26)</f>
        <v>155.5</v>
      </c>
      <c r="G27" s="461">
        <f>SUM(G20:G26)</f>
        <v>1004.7799999999999</v>
      </c>
      <c r="H27" s="461">
        <f>SUM(H20:H26)</f>
        <v>0</v>
      </c>
      <c r="I27" s="436">
        <f>SUM(I22:I26)</f>
        <v>78</v>
      </c>
      <c r="J27" s="28"/>
      <c r="K27" s="28"/>
      <c r="L27" s="28"/>
      <c r="M27" s="28"/>
      <c r="N27" s="28"/>
      <c r="O27" s="28"/>
      <c r="P27" s="28"/>
    </row>
    <row r="28" spans="1:17" ht="27" customHeight="1" thickTop="1" thickBot="1" x14ac:dyDescent="0.3">
      <c r="A28" s="18"/>
      <c r="B28" s="95" t="s">
        <v>30</v>
      </c>
      <c r="C28" s="18"/>
      <c r="D28" s="18"/>
      <c r="E28" s="18"/>
      <c r="F28" s="18"/>
      <c r="G28" s="192"/>
      <c r="H28" s="192"/>
      <c r="I28" s="151"/>
      <c r="J28" s="28"/>
      <c r="K28" s="28"/>
      <c r="L28" s="28"/>
      <c r="M28" s="28"/>
      <c r="N28" s="28"/>
      <c r="O28" s="28"/>
      <c r="P28" s="28"/>
      <c r="Q28" s="27"/>
    </row>
    <row r="29" spans="1:17" ht="54.75" customHeight="1" thickBot="1" x14ac:dyDescent="0.3">
      <c r="A29" s="191" t="s">
        <v>115</v>
      </c>
      <c r="B29" s="194" t="s">
        <v>116</v>
      </c>
      <c r="C29" s="195" t="s">
        <v>197</v>
      </c>
      <c r="D29" s="36">
        <v>9</v>
      </c>
      <c r="E29" s="36">
        <v>10</v>
      </c>
      <c r="F29" s="36">
        <v>10</v>
      </c>
      <c r="G29" s="63">
        <f>(D29+F29)*4+E29*9</f>
        <v>166</v>
      </c>
      <c r="H29" s="63">
        <v>0</v>
      </c>
      <c r="I29" s="148">
        <v>22.8</v>
      </c>
      <c r="J29" s="37"/>
      <c r="K29" s="37"/>
      <c r="L29" s="37"/>
      <c r="M29" s="37"/>
      <c r="N29" s="37"/>
      <c r="O29" s="37"/>
      <c r="P29" s="37"/>
      <c r="Q29" s="28"/>
    </row>
    <row r="30" spans="1:17" ht="42.75" customHeight="1" thickBot="1" x14ac:dyDescent="0.3">
      <c r="A30" s="191" t="s">
        <v>231</v>
      </c>
      <c r="B30" s="194" t="s">
        <v>232</v>
      </c>
      <c r="C30" s="195">
        <v>140</v>
      </c>
      <c r="D30" s="36">
        <v>8.4</v>
      </c>
      <c r="E30" s="36">
        <v>4.5999999999999996</v>
      </c>
      <c r="F30" s="36">
        <v>8.1999999999999993</v>
      </c>
      <c r="G30" s="26">
        <f>(D30*4)+(E30*9)+(F30*4)</f>
        <v>107.8</v>
      </c>
      <c r="H30" s="26">
        <v>0</v>
      </c>
      <c r="I30" s="148">
        <v>35.75</v>
      </c>
      <c r="J30" s="37"/>
      <c r="K30" s="37"/>
      <c r="L30" s="37"/>
      <c r="M30" s="37"/>
      <c r="N30" s="37"/>
      <c r="O30" s="37"/>
      <c r="P30" s="37"/>
      <c r="Q30" s="27"/>
    </row>
    <row r="31" spans="1:17" ht="38.25" customHeight="1" thickBot="1" x14ac:dyDescent="0.3">
      <c r="A31" s="131">
        <v>511</v>
      </c>
      <c r="B31" s="194" t="s">
        <v>150</v>
      </c>
      <c r="C31" s="195">
        <v>180</v>
      </c>
      <c r="D31" s="36">
        <v>4.5</v>
      </c>
      <c r="E31" s="36">
        <v>6.4</v>
      </c>
      <c r="F31" s="36">
        <v>44.3</v>
      </c>
      <c r="G31" s="26">
        <f>(D31*4)+(E31*9)+(F31*4)</f>
        <v>252.79999999999998</v>
      </c>
      <c r="H31" s="26">
        <v>0</v>
      </c>
      <c r="I31" s="137">
        <v>13.22</v>
      </c>
      <c r="J31" s="37"/>
      <c r="K31" s="37"/>
      <c r="L31" s="37"/>
      <c r="M31" s="37"/>
      <c r="N31" s="37"/>
      <c r="O31" s="37"/>
      <c r="P31" s="37"/>
    </row>
    <row r="32" spans="1:17" ht="45" customHeight="1" thickBot="1" x14ac:dyDescent="0.3">
      <c r="A32" s="131">
        <v>523</v>
      </c>
      <c r="B32" s="194" t="s">
        <v>169</v>
      </c>
      <c r="C32" s="195">
        <v>50</v>
      </c>
      <c r="D32" s="36">
        <v>1.3</v>
      </c>
      <c r="E32" s="36">
        <v>0.6</v>
      </c>
      <c r="F32" s="36">
        <v>2.2999999999999998</v>
      </c>
      <c r="G32" s="26">
        <f>(D32*4)+(E32*9)+(F32*4)</f>
        <v>19.799999999999997</v>
      </c>
      <c r="H32" s="26">
        <v>0</v>
      </c>
      <c r="I32" s="137">
        <v>9.2200000000000006</v>
      </c>
      <c r="J32" s="37"/>
      <c r="K32" s="37"/>
      <c r="L32" s="37"/>
      <c r="M32" s="37"/>
      <c r="N32" s="37"/>
      <c r="O32" s="37"/>
      <c r="P32" s="37"/>
    </row>
    <row r="33" spans="1:16" ht="35.25" customHeight="1" thickBot="1" x14ac:dyDescent="0.3">
      <c r="A33" s="131">
        <v>700</v>
      </c>
      <c r="B33" s="196" t="s">
        <v>145</v>
      </c>
      <c r="C33" s="197" t="s">
        <v>92</v>
      </c>
      <c r="D33" s="24">
        <v>0.1</v>
      </c>
      <c r="E33" s="24">
        <v>0</v>
      </c>
      <c r="F33" s="24">
        <v>24.9</v>
      </c>
      <c r="G33" s="26">
        <f>(D33+F33)*4+E33*9</f>
        <v>100</v>
      </c>
      <c r="H33" s="26">
        <v>60</v>
      </c>
      <c r="I33" s="137">
        <v>11.79</v>
      </c>
      <c r="J33" s="37"/>
      <c r="K33" s="37"/>
      <c r="L33" s="37"/>
      <c r="M33" s="37"/>
      <c r="N33" s="37"/>
      <c r="O33" s="37"/>
      <c r="P33" s="37"/>
    </row>
    <row r="34" spans="1:16" ht="36" customHeight="1" thickBot="1" x14ac:dyDescent="0.3">
      <c r="A34" s="343" t="s">
        <v>15</v>
      </c>
      <c r="B34" s="289" t="s">
        <v>36</v>
      </c>
      <c r="C34" s="603">
        <v>32.869999999999997</v>
      </c>
      <c r="D34" s="24">
        <v>3.2</v>
      </c>
      <c r="E34" s="24">
        <v>0.8</v>
      </c>
      <c r="F34" s="24">
        <v>20.75</v>
      </c>
      <c r="G34" s="26">
        <f>(D34*4)+(E34*9)+(F34*4)</f>
        <v>103</v>
      </c>
      <c r="H34" s="26">
        <v>0</v>
      </c>
      <c r="I34" s="148">
        <v>2.06</v>
      </c>
      <c r="J34" s="43">
        <f>I34/C34*1000</f>
        <v>62.671128688773962</v>
      </c>
      <c r="K34" s="37"/>
      <c r="L34" s="37"/>
      <c r="M34" s="37"/>
      <c r="N34" s="37"/>
      <c r="O34" s="37"/>
      <c r="P34" s="37"/>
    </row>
    <row r="35" spans="1:16" ht="36" customHeight="1" thickBot="1" x14ac:dyDescent="0.3">
      <c r="A35" s="515" t="s">
        <v>15</v>
      </c>
      <c r="B35" s="516" t="s">
        <v>13</v>
      </c>
      <c r="C35" s="648">
        <v>18.5</v>
      </c>
      <c r="D35" s="36">
        <v>1.93</v>
      </c>
      <c r="E35" s="36">
        <v>0.5</v>
      </c>
      <c r="F35" s="36">
        <v>12.45</v>
      </c>
      <c r="G35" s="26">
        <f>(D35*4)+(E35*9)+(F35*4)</f>
        <v>62.019999999999996</v>
      </c>
      <c r="H35" s="26">
        <v>0</v>
      </c>
      <c r="I35" s="175">
        <v>1.1599999999999999</v>
      </c>
      <c r="J35" s="43">
        <f>I35/C35*1000</f>
        <v>62.702702702702702</v>
      </c>
      <c r="K35" s="37"/>
      <c r="L35" s="37"/>
      <c r="M35" s="37"/>
      <c r="N35" s="37"/>
      <c r="O35" s="37"/>
      <c r="P35" s="37"/>
    </row>
    <row r="36" spans="1:16" ht="30.75" customHeight="1" thickTop="1" thickBot="1" x14ac:dyDescent="0.3">
      <c r="A36" s="458"/>
      <c r="B36" s="459" t="s">
        <v>8</v>
      </c>
      <c r="C36" s="460"/>
      <c r="D36" s="419">
        <f>SUM(D29:D34)</f>
        <v>26.5</v>
      </c>
      <c r="E36" s="419">
        <f>SUM(E29:E34)</f>
        <v>22.400000000000002</v>
      </c>
      <c r="F36" s="419">
        <f>SUM(F29:F34)</f>
        <v>110.44999999999999</v>
      </c>
      <c r="G36" s="420">
        <f>SUM(G29:G34)</f>
        <v>749.4</v>
      </c>
      <c r="H36" s="420">
        <f>SUM(H29:H34)</f>
        <v>60</v>
      </c>
      <c r="I36" s="421">
        <f>SUM(I29:I35)</f>
        <v>96</v>
      </c>
      <c r="J36" s="28"/>
      <c r="K36" s="28"/>
      <c r="L36" s="28"/>
      <c r="M36" s="28"/>
      <c r="N36" s="28"/>
      <c r="O36" s="28"/>
      <c r="P36" s="28"/>
    </row>
    <row r="37" spans="1:16" ht="14.25" customHeight="1" thickTop="1" thickBot="1" x14ac:dyDescent="0.3">
      <c r="A37" s="280"/>
      <c r="B37" s="73"/>
      <c r="C37" s="17"/>
      <c r="D37" s="68"/>
      <c r="E37" s="68"/>
      <c r="F37" s="68"/>
      <c r="G37" s="87"/>
      <c r="H37" s="87"/>
      <c r="I37" s="164"/>
      <c r="J37" s="37"/>
      <c r="K37" s="37"/>
      <c r="L37" s="37"/>
      <c r="M37" s="37"/>
      <c r="N37" s="37"/>
      <c r="O37" s="37"/>
      <c r="P37" s="37"/>
    </row>
    <row r="38" spans="1:16" ht="33.75" hidden="1" customHeight="1" thickBot="1" x14ac:dyDescent="0.3">
      <c r="A38" s="280"/>
      <c r="B38" s="73" t="s">
        <v>10</v>
      </c>
      <c r="C38" s="17"/>
      <c r="D38" s="17">
        <f>D20+D37</f>
        <v>18.16</v>
      </c>
      <c r="E38" s="17">
        <f>E20+E37</f>
        <v>12.000000000000002</v>
      </c>
      <c r="F38" s="17">
        <f>F20+F37</f>
        <v>76.5</v>
      </c>
      <c r="G38" s="75">
        <f>G20+G37</f>
        <v>486.64</v>
      </c>
      <c r="H38" s="78"/>
      <c r="I38" s="171">
        <f>SUM(I37)</f>
        <v>0</v>
      </c>
      <c r="J38" s="28"/>
      <c r="K38" s="37"/>
      <c r="L38" s="37"/>
      <c r="M38" s="37"/>
      <c r="N38" s="37"/>
      <c r="O38" s="28"/>
      <c r="P38" s="28"/>
    </row>
    <row r="39" spans="1:16" ht="28.5" customHeight="1" thickBot="1" x14ac:dyDescent="0.3">
      <c r="A39" s="279"/>
      <c r="B39" s="96" t="s">
        <v>31</v>
      </c>
      <c r="C39" s="15"/>
      <c r="D39" s="15"/>
      <c r="E39" s="15"/>
      <c r="F39" s="15"/>
      <c r="G39" s="83"/>
      <c r="H39" s="83"/>
      <c r="I39" s="235"/>
      <c r="J39" s="28"/>
      <c r="K39" s="37"/>
      <c r="L39" s="37"/>
      <c r="M39" s="37"/>
      <c r="N39" s="37"/>
      <c r="O39" s="28"/>
      <c r="P39" s="28"/>
    </row>
    <row r="40" spans="1:16" ht="56.25" customHeight="1" thickBot="1" x14ac:dyDescent="0.3">
      <c r="A40" s="191" t="s">
        <v>115</v>
      </c>
      <c r="B40" s="194" t="s">
        <v>116</v>
      </c>
      <c r="C40" s="195" t="s">
        <v>271</v>
      </c>
      <c r="D40" s="36">
        <v>12.1</v>
      </c>
      <c r="E40" s="36">
        <v>12.8</v>
      </c>
      <c r="F40" s="36">
        <v>15</v>
      </c>
      <c r="G40" s="63">
        <f>(D40+F40)*4+E40*9</f>
        <v>223.60000000000002</v>
      </c>
      <c r="H40" s="63">
        <v>0</v>
      </c>
      <c r="I40" s="137">
        <v>36.03</v>
      </c>
      <c r="J40" s="37"/>
      <c r="K40" s="37"/>
      <c r="L40" s="37"/>
      <c r="M40" s="37"/>
      <c r="N40" s="37"/>
      <c r="O40" s="37"/>
      <c r="P40" s="37"/>
    </row>
    <row r="41" spans="1:16" ht="36" customHeight="1" thickBot="1" x14ac:dyDescent="0.3">
      <c r="A41" s="191" t="s">
        <v>231</v>
      </c>
      <c r="B41" s="194" t="s">
        <v>232</v>
      </c>
      <c r="C41" s="195">
        <v>150</v>
      </c>
      <c r="D41" s="36">
        <v>10.199999999999999</v>
      </c>
      <c r="E41" s="36">
        <v>5.5</v>
      </c>
      <c r="F41" s="36">
        <v>12.8</v>
      </c>
      <c r="G41" s="26">
        <f t="shared" ref="G41:G46" si="0">(D41*4)+(E41*9)+(F41*4)</f>
        <v>141.5</v>
      </c>
      <c r="H41" s="26">
        <v>0</v>
      </c>
      <c r="I41" s="148">
        <v>39.119999999999997</v>
      </c>
      <c r="J41" s="37"/>
      <c r="K41" s="37"/>
      <c r="L41" s="37"/>
      <c r="M41" s="37"/>
      <c r="N41" s="37"/>
      <c r="O41" s="37"/>
      <c r="P41" s="37"/>
    </row>
    <row r="42" spans="1:16" ht="33.75" customHeight="1" thickBot="1" x14ac:dyDescent="0.3">
      <c r="A42" s="131">
        <v>511</v>
      </c>
      <c r="B42" s="194" t="s">
        <v>150</v>
      </c>
      <c r="C42" s="195">
        <v>180</v>
      </c>
      <c r="D42" s="36">
        <v>5</v>
      </c>
      <c r="E42" s="36">
        <v>7.9</v>
      </c>
      <c r="F42" s="36">
        <v>52.1</v>
      </c>
      <c r="G42" s="26">
        <f t="shared" si="0"/>
        <v>299.5</v>
      </c>
      <c r="H42" s="26">
        <v>0</v>
      </c>
      <c r="I42" s="137">
        <v>13.22</v>
      </c>
      <c r="J42" s="37"/>
      <c r="K42" s="37"/>
      <c r="L42" s="37"/>
      <c r="M42" s="37"/>
      <c r="N42" s="37"/>
      <c r="O42" s="37"/>
      <c r="P42" s="37"/>
    </row>
    <row r="43" spans="1:16" ht="51.75" customHeight="1" thickBot="1" x14ac:dyDescent="0.3">
      <c r="A43" s="131">
        <v>523</v>
      </c>
      <c r="B43" s="194" t="s">
        <v>169</v>
      </c>
      <c r="C43" s="195">
        <v>60</v>
      </c>
      <c r="D43" s="36">
        <v>9</v>
      </c>
      <c r="E43" s="36">
        <v>0.1</v>
      </c>
      <c r="F43" s="36">
        <v>4.2</v>
      </c>
      <c r="G43" s="26">
        <f t="shared" si="0"/>
        <v>53.7</v>
      </c>
      <c r="H43" s="26">
        <v>0</v>
      </c>
      <c r="I43" s="137">
        <v>11.07</v>
      </c>
      <c r="J43" s="37"/>
      <c r="K43" s="37"/>
      <c r="L43" s="37"/>
      <c r="M43" s="37"/>
      <c r="N43" s="37"/>
      <c r="O43" s="37"/>
      <c r="P43" s="37"/>
    </row>
    <row r="44" spans="1:16" ht="39.75" customHeight="1" thickBot="1" x14ac:dyDescent="0.3">
      <c r="A44" s="131">
        <v>700</v>
      </c>
      <c r="B44" s="196" t="s">
        <v>145</v>
      </c>
      <c r="C44" s="197" t="s">
        <v>93</v>
      </c>
      <c r="D44" s="24">
        <v>0.1</v>
      </c>
      <c r="E44" s="24">
        <v>0</v>
      </c>
      <c r="F44" s="24">
        <v>24.9</v>
      </c>
      <c r="G44" s="26">
        <f t="shared" si="0"/>
        <v>100</v>
      </c>
      <c r="H44" s="26">
        <v>70</v>
      </c>
      <c r="I44" s="137">
        <v>11.87</v>
      </c>
      <c r="J44" s="37"/>
      <c r="K44" s="37"/>
      <c r="L44" s="37"/>
      <c r="M44" s="37"/>
      <c r="N44" s="37"/>
      <c r="O44" s="37"/>
      <c r="P44" s="37"/>
    </row>
    <row r="45" spans="1:16" ht="37.5" customHeight="1" thickBot="1" x14ac:dyDescent="0.3">
      <c r="A45" s="131" t="s">
        <v>15</v>
      </c>
      <c r="B45" s="196" t="s">
        <v>36</v>
      </c>
      <c r="C45" s="603">
        <v>37</v>
      </c>
      <c r="D45" s="24">
        <v>3.2</v>
      </c>
      <c r="E45" s="24">
        <v>0.8</v>
      </c>
      <c r="F45" s="24">
        <v>20.75</v>
      </c>
      <c r="G45" s="26">
        <f t="shared" si="0"/>
        <v>103</v>
      </c>
      <c r="H45" s="26">
        <v>0</v>
      </c>
      <c r="I45" s="148">
        <v>2.3199999999999998</v>
      </c>
      <c r="J45" s="43">
        <f>I45/C45*1000</f>
        <v>62.702702702702702</v>
      </c>
      <c r="K45" s="37"/>
      <c r="L45" s="37"/>
      <c r="M45" s="37"/>
      <c r="N45" s="37"/>
      <c r="O45" s="37"/>
      <c r="P45" s="37"/>
    </row>
    <row r="46" spans="1:16" ht="36.75" customHeight="1" thickBot="1" x14ac:dyDescent="0.3">
      <c r="A46" s="343" t="s">
        <v>15</v>
      </c>
      <c r="B46" s="289" t="s">
        <v>13</v>
      </c>
      <c r="C46" s="648">
        <v>22</v>
      </c>
      <c r="D46" s="36">
        <v>1.2</v>
      </c>
      <c r="E46" s="36">
        <v>0.3</v>
      </c>
      <c r="F46" s="36">
        <v>8.3000000000000007</v>
      </c>
      <c r="G46" s="54">
        <f t="shared" si="0"/>
        <v>40.700000000000003</v>
      </c>
      <c r="H46" s="26">
        <v>0</v>
      </c>
      <c r="I46" s="148">
        <v>1.37</v>
      </c>
      <c r="J46" s="43">
        <f>I46/C46*1000</f>
        <v>62.27272727272728</v>
      </c>
      <c r="K46" s="37"/>
      <c r="L46" s="37"/>
      <c r="M46" s="37"/>
      <c r="N46" s="28"/>
      <c r="O46" s="37"/>
      <c r="P46" s="28"/>
    </row>
    <row r="47" spans="1:16" ht="32.25" customHeight="1" thickBot="1" x14ac:dyDescent="0.3">
      <c r="A47" s="560"/>
      <c r="B47" s="561" t="s">
        <v>8</v>
      </c>
      <c r="C47" s="562"/>
      <c r="D47" s="563">
        <f>SUM(D38:D46)</f>
        <v>58.96</v>
      </c>
      <c r="E47" s="563">
        <f>SUM(E38:E46)</f>
        <v>39.4</v>
      </c>
      <c r="F47" s="563">
        <f>SUM(F38:F46)</f>
        <v>214.55</v>
      </c>
      <c r="G47" s="564">
        <f>SUM(G40:G46)</f>
        <v>962.00000000000011</v>
      </c>
      <c r="H47" s="564">
        <f>SUM(H40:H46)</f>
        <v>70</v>
      </c>
      <c r="I47" s="565">
        <f>SUM(I40:I46)</f>
        <v>115</v>
      </c>
      <c r="J47" s="28"/>
      <c r="K47" s="37"/>
      <c r="L47" s="37"/>
      <c r="M47" s="37"/>
      <c r="N47" s="28"/>
      <c r="O47" s="37"/>
      <c r="P47" s="28"/>
    </row>
    <row r="48" spans="1:16" ht="30" customHeight="1" thickTop="1" thickBot="1" x14ac:dyDescent="0.3">
      <c r="A48" s="280"/>
      <c r="B48" s="59" t="s">
        <v>24</v>
      </c>
      <c r="C48" s="68"/>
      <c r="D48" s="17"/>
      <c r="E48" s="17"/>
      <c r="F48" s="17"/>
      <c r="G48" s="76"/>
      <c r="H48" s="76"/>
      <c r="I48" s="172"/>
      <c r="J48" s="28"/>
      <c r="K48" s="37"/>
      <c r="L48" s="37"/>
      <c r="M48" s="37"/>
      <c r="N48" s="28"/>
      <c r="O48" s="37"/>
      <c r="P48" s="28"/>
    </row>
    <row r="49" spans="1:16" ht="34.5" customHeight="1" thickBot="1" x14ac:dyDescent="0.3">
      <c r="A49" s="185"/>
      <c r="B49" s="368" t="s">
        <v>187</v>
      </c>
      <c r="C49" s="187">
        <v>75</v>
      </c>
      <c r="D49" s="106">
        <v>3.5</v>
      </c>
      <c r="E49" s="106">
        <v>13.7</v>
      </c>
      <c r="F49" s="106">
        <v>36.6</v>
      </c>
      <c r="G49" s="67">
        <f>(D49*4)+(E49*9)+(F49*4)</f>
        <v>283.70000000000005</v>
      </c>
      <c r="H49" s="67">
        <v>0</v>
      </c>
      <c r="I49" s="655">
        <v>10.08</v>
      </c>
      <c r="J49" s="37"/>
      <c r="K49" s="37"/>
      <c r="L49" s="37"/>
      <c r="M49" s="37"/>
      <c r="N49" s="37"/>
      <c r="O49" s="37"/>
      <c r="P49" s="37"/>
    </row>
    <row r="50" spans="1:16" ht="35.25" customHeight="1" thickBot="1" x14ac:dyDescent="0.3">
      <c r="A50" s="430"/>
      <c r="B50" s="431" t="s">
        <v>11</v>
      </c>
      <c r="C50" s="432">
        <v>200</v>
      </c>
      <c r="D50" s="92">
        <v>3.8</v>
      </c>
      <c r="E50" s="92">
        <v>3.2</v>
      </c>
      <c r="F50" s="92">
        <v>20.170000000000002</v>
      </c>
      <c r="G50" s="67">
        <f>(D50*4)+(E50*9)+(F50*4)</f>
        <v>124.68</v>
      </c>
      <c r="H50" s="67">
        <v>0</v>
      </c>
      <c r="I50" s="654">
        <v>6.9</v>
      </c>
      <c r="J50" s="37"/>
      <c r="K50" s="37"/>
      <c r="L50" s="37"/>
      <c r="M50" s="37"/>
      <c r="N50" s="37"/>
      <c r="O50" s="37"/>
      <c r="P50" s="37"/>
    </row>
    <row r="51" spans="1:16" ht="38.25" customHeight="1" thickBot="1" x14ac:dyDescent="0.3">
      <c r="A51" s="139" t="s">
        <v>15</v>
      </c>
      <c r="B51" s="608" t="s">
        <v>33</v>
      </c>
      <c r="C51" s="609" t="s">
        <v>247</v>
      </c>
      <c r="D51" s="610">
        <v>0.8</v>
      </c>
      <c r="E51" s="610">
        <v>0.8</v>
      </c>
      <c r="F51" s="610">
        <v>20.100000000000001</v>
      </c>
      <c r="G51" s="54">
        <f>(D51*4)+(E51*9)+(F51*4)</f>
        <v>90.800000000000011</v>
      </c>
      <c r="H51" s="54">
        <v>0</v>
      </c>
      <c r="I51" s="175">
        <v>15.02</v>
      </c>
      <c r="J51" s="37"/>
      <c r="K51" s="37"/>
      <c r="L51" s="37"/>
      <c r="M51" s="37"/>
      <c r="N51" s="37"/>
      <c r="O51" s="37"/>
      <c r="P51" s="37"/>
    </row>
    <row r="52" spans="1:16" ht="37.5" customHeight="1" thickTop="1" thickBot="1" x14ac:dyDescent="0.3">
      <c r="A52" s="433"/>
      <c r="B52" s="434" t="s">
        <v>8</v>
      </c>
      <c r="C52" s="433"/>
      <c r="D52" s="433">
        <f t="shared" ref="D52:I52" si="1">SUM(D49:D51)</f>
        <v>8.1</v>
      </c>
      <c r="E52" s="433">
        <f t="shared" si="1"/>
        <v>17.7</v>
      </c>
      <c r="F52" s="433">
        <f t="shared" si="1"/>
        <v>76.87</v>
      </c>
      <c r="G52" s="435">
        <f t="shared" si="1"/>
        <v>499.18000000000006</v>
      </c>
      <c r="H52" s="435">
        <f t="shared" si="1"/>
        <v>0</v>
      </c>
      <c r="I52" s="436">
        <f t="shared" si="1"/>
        <v>32</v>
      </c>
      <c r="J52" s="28"/>
      <c r="K52" s="28"/>
      <c r="L52" s="28"/>
      <c r="M52" s="28"/>
      <c r="N52" s="28"/>
      <c r="O52" s="28"/>
      <c r="P52" s="28"/>
    </row>
    <row r="53" spans="1:16" ht="33" customHeight="1" thickTop="1" thickBot="1" x14ac:dyDescent="0.3">
      <c r="A53" s="272"/>
      <c r="B53" s="59" t="s">
        <v>127</v>
      </c>
      <c r="C53" s="143"/>
      <c r="D53" s="8"/>
      <c r="E53" s="8"/>
      <c r="F53" s="8"/>
      <c r="G53" s="39"/>
      <c r="H53" s="39"/>
      <c r="I53" s="151"/>
    </row>
    <row r="54" spans="1:16" ht="33" customHeight="1" thickBot="1" x14ac:dyDescent="0.35">
      <c r="A54" s="378">
        <v>3</v>
      </c>
      <c r="B54" s="234" t="s">
        <v>28</v>
      </c>
      <c r="C54" s="195" t="s">
        <v>188</v>
      </c>
      <c r="D54" s="13">
        <v>4</v>
      </c>
      <c r="E54" s="13">
        <v>2.7</v>
      </c>
      <c r="F54" s="13">
        <v>9.1</v>
      </c>
      <c r="G54" s="63">
        <f>(D54*4)+(E54*9)+(F54*4)</f>
        <v>76.699999999999989</v>
      </c>
      <c r="H54" s="103">
        <v>0</v>
      </c>
      <c r="I54" s="148">
        <v>10.31</v>
      </c>
      <c r="J54" s="30"/>
      <c r="K54" s="29"/>
      <c r="L54" s="31"/>
      <c r="M54" s="31"/>
      <c r="N54" s="31"/>
      <c r="O54" s="31"/>
      <c r="P54" s="31"/>
    </row>
    <row r="55" spans="1:16" ht="31.5" customHeight="1" thickBot="1" x14ac:dyDescent="0.35">
      <c r="A55" s="131" t="s">
        <v>229</v>
      </c>
      <c r="B55" s="194" t="s">
        <v>230</v>
      </c>
      <c r="C55" s="195">
        <v>120</v>
      </c>
      <c r="D55" s="36">
        <v>9.6</v>
      </c>
      <c r="E55" s="36">
        <v>7.4</v>
      </c>
      <c r="F55" s="36">
        <v>12.2</v>
      </c>
      <c r="G55" s="63">
        <f>(D55*4)+(E55*9)+(F55*4)</f>
        <v>153.80000000000001</v>
      </c>
      <c r="H55" s="54">
        <v>0</v>
      </c>
      <c r="I55" s="137">
        <v>24.12</v>
      </c>
      <c r="J55" s="29"/>
      <c r="K55" s="29"/>
      <c r="L55" s="31"/>
      <c r="M55" s="31"/>
      <c r="N55" s="31"/>
      <c r="O55" s="31"/>
      <c r="P55" s="31"/>
    </row>
    <row r="56" spans="1:16" ht="33.75" customHeight="1" thickBot="1" x14ac:dyDescent="0.35">
      <c r="A56" s="269" t="s">
        <v>148</v>
      </c>
      <c r="B56" s="225" t="s">
        <v>14</v>
      </c>
      <c r="C56" s="226">
        <v>200</v>
      </c>
      <c r="D56" s="24">
        <v>1.4</v>
      </c>
      <c r="E56" s="24">
        <v>1.6</v>
      </c>
      <c r="F56" s="24">
        <v>16.399999999999999</v>
      </c>
      <c r="G56" s="26">
        <f>(D56*4)+(E56*9)+(F56*4)</f>
        <v>85.6</v>
      </c>
      <c r="H56" s="26">
        <v>0</v>
      </c>
      <c r="I56" s="148">
        <v>5.29</v>
      </c>
      <c r="J56" s="43">
        <f>I56/C56*1000</f>
        <v>26.450000000000003</v>
      </c>
      <c r="K56" s="29"/>
      <c r="L56" s="31"/>
      <c r="M56" s="31"/>
      <c r="N56" s="31"/>
      <c r="O56" s="31"/>
      <c r="P56" s="31"/>
    </row>
    <row r="57" spans="1:16" ht="37.5" customHeight="1" thickBot="1" x14ac:dyDescent="0.35">
      <c r="A57" s="131" t="s">
        <v>125</v>
      </c>
      <c r="B57" s="205" t="s">
        <v>36</v>
      </c>
      <c r="C57" s="218" t="s">
        <v>270</v>
      </c>
      <c r="D57" s="93">
        <v>2.16</v>
      </c>
      <c r="E57" s="93">
        <v>0.3</v>
      </c>
      <c r="F57" s="93">
        <v>13.4</v>
      </c>
      <c r="G57" s="296">
        <f>(D57*4)+(E57*9)+(F57*4)</f>
        <v>64.94</v>
      </c>
      <c r="H57" s="26">
        <v>0</v>
      </c>
      <c r="I57" s="137">
        <v>2.2799999999999998</v>
      </c>
      <c r="J57" s="43">
        <f>I57/C57*1000</f>
        <v>62.637362637362635</v>
      </c>
      <c r="K57" s="29"/>
      <c r="L57" s="31"/>
      <c r="M57" s="31"/>
      <c r="N57" s="31"/>
      <c r="O57" s="31"/>
      <c r="P57" s="31"/>
    </row>
    <row r="58" spans="1:16" ht="38.25" customHeight="1" thickTop="1" x14ac:dyDescent="0.3">
      <c r="A58" s="517"/>
      <c r="B58" s="518" t="s">
        <v>8</v>
      </c>
      <c r="C58" s="466"/>
      <c r="D58" s="517">
        <f>SUM(D54:D57)</f>
        <v>17.16</v>
      </c>
      <c r="E58" s="517">
        <f>SUM(E54:E57)</f>
        <v>12.000000000000002</v>
      </c>
      <c r="F58" s="517">
        <f>SUM(F54:F57)</f>
        <v>51.099999999999994</v>
      </c>
      <c r="G58" s="519">
        <f>SUM(G54:G57)</f>
        <v>381.04</v>
      </c>
      <c r="H58" s="519">
        <f>SUM(H54:H57)</f>
        <v>0</v>
      </c>
      <c r="I58" s="467">
        <f>I54+I55+I56+I57</f>
        <v>42</v>
      </c>
      <c r="J58" s="29"/>
      <c r="K58" s="29"/>
      <c r="L58" s="31"/>
      <c r="M58" s="31"/>
      <c r="N58" s="31"/>
      <c r="O58" s="31"/>
      <c r="P58" s="31"/>
    </row>
    <row r="59" spans="1:16" ht="35.1" customHeight="1" thickBot="1" x14ac:dyDescent="0.35">
      <c r="A59" s="416"/>
      <c r="B59" s="59" t="s">
        <v>152</v>
      </c>
      <c r="C59" s="416"/>
      <c r="D59" s="416"/>
      <c r="E59" s="416"/>
      <c r="F59" s="416"/>
      <c r="G59" s="416"/>
      <c r="H59" s="416"/>
      <c r="I59" s="416"/>
      <c r="J59" s="29"/>
      <c r="K59" s="29"/>
      <c r="L59" s="31"/>
      <c r="M59" s="31"/>
      <c r="N59" s="31"/>
      <c r="O59" s="31"/>
      <c r="P59" s="31"/>
    </row>
    <row r="60" spans="1:16" ht="35.1" customHeight="1" thickBot="1" x14ac:dyDescent="0.35">
      <c r="A60" s="191" t="s">
        <v>231</v>
      </c>
      <c r="B60" s="194" t="s">
        <v>232</v>
      </c>
      <c r="C60" s="195">
        <v>150</v>
      </c>
      <c r="D60" s="36">
        <v>10.199999999999999</v>
      </c>
      <c r="E60" s="36">
        <v>5.5</v>
      </c>
      <c r="F60" s="36">
        <v>12.8</v>
      </c>
      <c r="G60" s="26">
        <f>(D60*4)+(E60*9)+(F60*4)</f>
        <v>141.5</v>
      </c>
      <c r="H60" s="26">
        <v>0</v>
      </c>
      <c r="I60" s="148">
        <v>39.119999999999997</v>
      </c>
      <c r="J60" s="29"/>
      <c r="K60" s="29"/>
      <c r="L60" s="31"/>
      <c r="M60" s="31"/>
      <c r="N60" s="31"/>
      <c r="O60" s="31"/>
      <c r="P60" s="31"/>
    </row>
    <row r="61" spans="1:16" ht="35.1" customHeight="1" thickBot="1" x14ac:dyDescent="0.35">
      <c r="A61" s="131">
        <v>511</v>
      </c>
      <c r="B61" s="194" t="s">
        <v>150</v>
      </c>
      <c r="C61" s="195">
        <v>180</v>
      </c>
      <c r="D61" s="36">
        <v>5</v>
      </c>
      <c r="E61" s="36">
        <v>7.9</v>
      </c>
      <c r="F61" s="36">
        <v>52.1</v>
      </c>
      <c r="G61" s="26">
        <f>(D61*4)+(E61*9)+(F61*4)</f>
        <v>299.5</v>
      </c>
      <c r="H61" s="26">
        <v>0</v>
      </c>
      <c r="I61" s="137">
        <v>13.22</v>
      </c>
      <c r="J61" s="29"/>
      <c r="K61" s="29"/>
      <c r="L61" s="31"/>
      <c r="M61" s="31"/>
      <c r="N61" s="31"/>
      <c r="O61" s="31"/>
      <c r="P61" s="31"/>
    </row>
    <row r="62" spans="1:16" ht="35.1" customHeight="1" thickBot="1" x14ac:dyDescent="0.35">
      <c r="A62" s="131">
        <v>523</v>
      </c>
      <c r="B62" s="194" t="s">
        <v>169</v>
      </c>
      <c r="C62" s="195">
        <v>60</v>
      </c>
      <c r="D62" s="36">
        <v>9</v>
      </c>
      <c r="E62" s="36">
        <v>0.1</v>
      </c>
      <c r="F62" s="36">
        <v>4.2</v>
      </c>
      <c r="G62" s="26">
        <f>(D62*4)+(E62*9)+(F62*4)</f>
        <v>53.7</v>
      </c>
      <c r="H62" s="26">
        <v>0</v>
      </c>
      <c r="I62" s="137">
        <v>11.07</v>
      </c>
      <c r="J62" s="29"/>
      <c r="K62" s="29"/>
      <c r="L62" s="31"/>
      <c r="M62" s="31"/>
      <c r="N62" s="31"/>
      <c r="O62" s="31"/>
      <c r="P62" s="31"/>
    </row>
    <row r="63" spans="1:16" ht="35.1" customHeight="1" thickBot="1" x14ac:dyDescent="0.35">
      <c r="A63" s="131">
        <v>700</v>
      </c>
      <c r="B63" s="196" t="s">
        <v>145</v>
      </c>
      <c r="C63" s="197" t="s">
        <v>93</v>
      </c>
      <c r="D63" s="24">
        <v>0.1</v>
      </c>
      <c r="E63" s="24">
        <v>0</v>
      </c>
      <c r="F63" s="24">
        <v>24.9</v>
      </c>
      <c r="G63" s="26">
        <f>(D63+F63)*4+E63*9</f>
        <v>100</v>
      </c>
      <c r="H63" s="26">
        <v>70</v>
      </c>
      <c r="I63" s="137">
        <v>11.87</v>
      </c>
      <c r="J63" s="29"/>
      <c r="K63" s="29"/>
      <c r="L63" s="31"/>
      <c r="M63" s="31"/>
      <c r="N63" s="31"/>
      <c r="O63" s="31"/>
      <c r="P63" s="31"/>
    </row>
    <row r="64" spans="1:16" ht="35.1" customHeight="1" thickBot="1" x14ac:dyDescent="0.3">
      <c r="A64" s="131" t="s">
        <v>15</v>
      </c>
      <c r="B64" s="196" t="s">
        <v>36</v>
      </c>
      <c r="C64" s="197">
        <v>40.9</v>
      </c>
      <c r="D64" s="24">
        <v>2.0499999999999998</v>
      </c>
      <c r="E64" s="24">
        <v>0.3</v>
      </c>
      <c r="F64" s="24">
        <v>12.6</v>
      </c>
      <c r="G64" s="26">
        <f>(D64*4)+(E64*9)+(F64*4)</f>
        <v>61.3</v>
      </c>
      <c r="H64" s="26">
        <v>0</v>
      </c>
      <c r="I64" s="148">
        <v>2.72</v>
      </c>
      <c r="J64" s="43">
        <f>I64/C64*1000</f>
        <v>66.503667481662603</v>
      </c>
    </row>
    <row r="65" spans="1:9" ht="35.1" customHeight="1" thickTop="1" thickBot="1" x14ac:dyDescent="0.3">
      <c r="A65" s="522"/>
      <c r="B65" s="523" t="s">
        <v>8</v>
      </c>
      <c r="C65" s="524"/>
      <c r="D65" s="525">
        <f>SUM(D60:D64)</f>
        <v>26.35</v>
      </c>
      <c r="E65" s="525">
        <f>SUM(E60:E64)</f>
        <v>13.8</v>
      </c>
      <c r="F65" s="525">
        <f>SUM(F60:F64)</f>
        <v>106.6</v>
      </c>
      <c r="G65" s="525">
        <f>SUM(G60:G64)</f>
        <v>656</v>
      </c>
      <c r="H65" s="525">
        <f>SUM(H60:H64)</f>
        <v>70</v>
      </c>
      <c r="I65" s="526">
        <f>I61+I62+I63+I64+I60</f>
        <v>78</v>
      </c>
    </row>
    <row r="66" spans="1:9" ht="35.1" customHeight="1" thickTop="1" x14ac:dyDescent="0.3">
      <c r="A66" s="85"/>
      <c r="B66" s="32" t="s">
        <v>20</v>
      </c>
      <c r="C66" s="259"/>
      <c r="D66" s="32"/>
      <c r="E66" s="86"/>
      <c r="F66" s="85"/>
      <c r="G66" s="85"/>
      <c r="H66" s="85"/>
      <c r="I66" s="85"/>
    </row>
    <row r="67" spans="1:9" ht="20.25" x14ac:dyDescent="0.3">
      <c r="A67" s="85"/>
      <c r="B67" s="673"/>
      <c r="C67" s="673"/>
      <c r="D67" s="673"/>
      <c r="E67" s="86"/>
      <c r="F67" s="85"/>
      <c r="G67" s="85"/>
      <c r="H67" s="85"/>
      <c r="I67" s="85"/>
    </row>
    <row r="68" spans="1:9" ht="20.25" x14ac:dyDescent="0.3">
      <c r="A68" s="85"/>
      <c r="B68" s="673" t="s">
        <v>34</v>
      </c>
      <c r="C68" s="673"/>
      <c r="D68" s="673"/>
      <c r="E68" s="85"/>
      <c r="F68" s="85"/>
      <c r="G68" s="85"/>
      <c r="H68" s="85"/>
      <c r="I68" s="85"/>
    </row>
    <row r="69" spans="1:9" ht="20.25" x14ac:dyDescent="0.3">
      <c r="A69" s="85"/>
      <c r="B69" s="85"/>
      <c r="C69" s="85"/>
      <c r="D69" s="85"/>
      <c r="E69" s="85"/>
      <c r="F69" s="85"/>
      <c r="G69" s="85"/>
      <c r="H69" s="85"/>
      <c r="I69" s="85"/>
    </row>
    <row r="70" spans="1:9" ht="20.25" x14ac:dyDescent="0.3">
      <c r="A70" s="85"/>
      <c r="B70" s="32" t="s">
        <v>29</v>
      </c>
      <c r="C70" s="32"/>
      <c r="D70" s="32"/>
      <c r="I70" s="85"/>
    </row>
  </sheetData>
  <mergeCells count="13">
    <mergeCell ref="C10:C12"/>
    <mergeCell ref="D10:F11"/>
    <mergeCell ref="G10:G11"/>
    <mergeCell ref="I10:I11"/>
    <mergeCell ref="B67:D67"/>
    <mergeCell ref="B68:D68"/>
    <mergeCell ref="H10:H11"/>
    <mergeCell ref="I4:J4"/>
    <mergeCell ref="B5:F5"/>
    <mergeCell ref="B6:F6"/>
    <mergeCell ref="F7:I7"/>
    <mergeCell ref="D8:I8"/>
    <mergeCell ref="D9:E9"/>
  </mergeCells>
  <printOptions horizontalCentered="1"/>
  <pageMargins left="0.19685039370078741" right="0.39370078740157483" top="0.19685039370078741" bottom="0.98425196850393704" header="0.70866141732283472" footer="0.51181102362204722"/>
  <pageSetup paperSize="9" scale="35" orientation="portrait" r:id="rId1"/>
  <headerFooter alignWithMargins="0"/>
  <colBreaks count="1" manualBreakCount="1">
    <brk id="10" max="59" man="1"/>
  </col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66"/>
  <sheetViews>
    <sheetView topLeftCell="A4" zoomScale="60" zoomScaleNormal="60" zoomScaleSheetLayoutView="75" workbookViewId="0">
      <selection activeCell="F7" sqref="F7:I7"/>
    </sheetView>
  </sheetViews>
  <sheetFormatPr defaultRowHeight="18" x14ac:dyDescent="0.25"/>
  <cols>
    <col min="1" max="1" width="10.08203125" style="1" customWidth="1"/>
    <col min="2" max="2" width="62.25" style="1" customWidth="1"/>
    <col min="3" max="3" width="15.58203125" style="1" customWidth="1"/>
    <col min="4" max="4" width="8" style="1" customWidth="1"/>
    <col min="5" max="5" width="8.6640625" style="1"/>
    <col min="6" max="6" width="7.6640625" style="1" customWidth="1"/>
    <col min="7" max="7" width="7.83203125" style="1" customWidth="1"/>
    <col min="8" max="8" width="6.1640625" style="1" customWidth="1"/>
    <col min="9" max="9" width="14" style="1" customWidth="1"/>
    <col min="10" max="10" width="8.91406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714"/>
      <c r="J4" s="714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25.5" x14ac:dyDescent="0.35">
      <c r="B6" s="690"/>
      <c r="C6" s="690"/>
      <c r="D6" s="690"/>
      <c r="E6" s="690"/>
      <c r="F6" s="690"/>
    </row>
    <row r="7" spans="1:16" ht="24.95" customHeight="1" x14ac:dyDescent="0.4">
      <c r="F7" s="739" t="s">
        <v>313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39.950000000000003" customHeight="1" thickBot="1" x14ac:dyDescent="0.35">
      <c r="A9" s="35"/>
      <c r="B9" s="35"/>
      <c r="C9" s="35"/>
      <c r="D9" s="677">
        <v>11</v>
      </c>
      <c r="E9" s="677"/>
    </row>
    <row r="10" spans="1:16" ht="37.5" customHeight="1" x14ac:dyDescent="0.25">
      <c r="A10" s="120" t="s">
        <v>0</v>
      </c>
      <c r="B10" s="121" t="s">
        <v>2</v>
      </c>
      <c r="C10" s="678" t="s">
        <v>18</v>
      </c>
      <c r="D10" s="681" t="s">
        <v>19</v>
      </c>
      <c r="E10" s="682"/>
      <c r="F10" s="683"/>
      <c r="G10" s="681" t="s">
        <v>21</v>
      </c>
      <c r="H10" s="678" t="s">
        <v>102</v>
      </c>
      <c r="I10" s="678" t="s">
        <v>23</v>
      </c>
      <c r="J10" s="44" t="s">
        <v>81</v>
      </c>
      <c r="K10" s="44"/>
      <c r="L10" s="44"/>
      <c r="M10" s="38"/>
      <c r="N10" s="44"/>
      <c r="O10" s="44"/>
      <c r="P10" s="44"/>
    </row>
    <row r="11" spans="1:16" ht="38.25" customHeight="1" thickBot="1" x14ac:dyDescent="0.3">
      <c r="A11" s="122" t="s">
        <v>1</v>
      </c>
      <c r="B11" s="123" t="s">
        <v>3</v>
      </c>
      <c r="C11" s="679"/>
      <c r="D11" s="684"/>
      <c r="E11" s="685"/>
      <c r="F11" s="686"/>
      <c r="G11" s="687"/>
      <c r="H11" s="688"/>
      <c r="I11" s="688"/>
      <c r="J11" s="44"/>
      <c r="K11" s="44"/>
      <c r="L11" s="44"/>
      <c r="M11" s="44"/>
      <c r="N11" s="44"/>
      <c r="O11" s="44"/>
      <c r="P11" s="44"/>
    </row>
    <row r="12" spans="1:16" ht="27" thickBot="1" x14ac:dyDescent="0.3">
      <c r="A12" s="124"/>
      <c r="B12" s="126"/>
      <c r="C12" s="680"/>
      <c r="D12" s="127" t="s">
        <v>4</v>
      </c>
      <c r="E12" s="127" t="s">
        <v>5</v>
      </c>
      <c r="F12" s="127" t="s">
        <v>6</v>
      </c>
      <c r="G12" s="128"/>
      <c r="H12" s="128"/>
      <c r="I12" s="129"/>
      <c r="J12" s="28"/>
      <c r="K12" s="28"/>
      <c r="L12" s="28"/>
      <c r="M12" s="28"/>
      <c r="N12" s="28"/>
      <c r="O12" s="28"/>
      <c r="P12" s="28"/>
    </row>
    <row r="13" spans="1:16" ht="24.75" customHeight="1" thickBot="1" x14ac:dyDescent="0.3">
      <c r="A13" s="2"/>
      <c r="B13" s="22" t="s">
        <v>113</v>
      </c>
      <c r="C13" s="125"/>
      <c r="D13" s="2"/>
      <c r="E13" s="2"/>
      <c r="F13" s="2"/>
      <c r="G13" s="21"/>
      <c r="H13" s="21"/>
      <c r="I13" s="9"/>
      <c r="J13" s="28"/>
      <c r="K13" s="28"/>
      <c r="L13" s="28"/>
      <c r="M13" s="28"/>
      <c r="N13" s="28"/>
      <c r="O13" s="28"/>
      <c r="P13" s="28"/>
    </row>
    <row r="14" spans="1:16" ht="67.5" customHeight="1" x14ac:dyDescent="0.25">
      <c r="A14" s="167" t="s">
        <v>233</v>
      </c>
      <c r="B14" s="194" t="s">
        <v>234</v>
      </c>
      <c r="C14" s="195">
        <v>140</v>
      </c>
      <c r="D14" s="36">
        <v>15.2</v>
      </c>
      <c r="E14" s="36">
        <v>14.3</v>
      </c>
      <c r="F14" s="103">
        <v>39.700000000000003</v>
      </c>
      <c r="G14" s="576">
        <f>(D14+F14)*4+E14*9</f>
        <v>348.30000000000007</v>
      </c>
      <c r="H14" s="588">
        <v>0</v>
      </c>
      <c r="I14" s="175">
        <v>47.01</v>
      </c>
      <c r="J14" s="28"/>
      <c r="K14" s="28"/>
      <c r="L14" s="28"/>
      <c r="M14" s="28"/>
      <c r="N14" s="28"/>
      <c r="O14" s="28"/>
      <c r="P14" s="28"/>
    </row>
    <row r="15" spans="1:16" ht="42" customHeight="1" x14ac:dyDescent="0.25">
      <c r="A15" s="302">
        <v>692</v>
      </c>
      <c r="B15" s="346" t="s">
        <v>11</v>
      </c>
      <c r="C15" s="569" t="s">
        <v>235</v>
      </c>
      <c r="D15" s="595">
        <v>3.8</v>
      </c>
      <c r="E15" s="595">
        <v>3.2</v>
      </c>
      <c r="F15" s="595">
        <v>20.170000000000002</v>
      </c>
      <c r="G15" s="596">
        <f>(D15*4)+(E15*9)+(F15*4)</f>
        <v>124.68</v>
      </c>
      <c r="H15" s="596">
        <v>0</v>
      </c>
      <c r="I15" s="334">
        <v>6.9</v>
      </c>
      <c r="J15" s="37"/>
      <c r="K15" s="37"/>
      <c r="L15" s="43"/>
      <c r="M15" s="37"/>
      <c r="N15" s="37"/>
      <c r="O15" s="37"/>
      <c r="P15" s="37"/>
    </row>
    <row r="16" spans="1:16" ht="35.25" customHeight="1" thickBot="1" x14ac:dyDescent="0.3">
      <c r="A16" s="146" t="s">
        <v>125</v>
      </c>
      <c r="B16" s="231" t="s">
        <v>36</v>
      </c>
      <c r="C16" s="462" t="s">
        <v>236</v>
      </c>
      <c r="D16" s="100">
        <v>1.1299999999999999</v>
      </c>
      <c r="E16" s="100">
        <v>0.3</v>
      </c>
      <c r="F16" s="100">
        <v>7.47</v>
      </c>
      <c r="G16" s="296">
        <f>(D16*4)+(E16*9)+(F16*4)</f>
        <v>37.099999999999994</v>
      </c>
      <c r="H16" s="296">
        <v>0</v>
      </c>
      <c r="I16" s="233">
        <v>1.1499999999999999</v>
      </c>
      <c r="J16" s="37"/>
      <c r="K16" s="37"/>
      <c r="L16" s="37"/>
      <c r="M16" s="37"/>
      <c r="N16" s="37"/>
      <c r="O16" s="37"/>
      <c r="P16" s="37"/>
    </row>
    <row r="17" spans="1:17" ht="33" customHeight="1" thickBot="1" x14ac:dyDescent="0.3">
      <c r="A17" s="131" t="s">
        <v>125</v>
      </c>
      <c r="B17" s="289" t="s">
        <v>33</v>
      </c>
      <c r="C17" s="589">
        <v>109.4</v>
      </c>
      <c r="D17" s="105">
        <v>0.5</v>
      </c>
      <c r="E17" s="105">
        <v>0.5</v>
      </c>
      <c r="F17" s="583">
        <v>11.5</v>
      </c>
      <c r="G17" s="341">
        <f>(D17+F17)*4+E17*9</f>
        <v>52.5</v>
      </c>
      <c r="H17" s="590">
        <v>0</v>
      </c>
      <c r="I17" s="137">
        <v>11.94</v>
      </c>
      <c r="J17" s="43">
        <f>I17/C17*1000</f>
        <v>109.14076782449725</v>
      </c>
      <c r="K17" s="37"/>
      <c r="L17" s="37"/>
      <c r="M17" s="37"/>
      <c r="N17" s="37"/>
      <c r="O17" s="37"/>
      <c r="P17" s="37"/>
    </row>
    <row r="18" spans="1:17" ht="4.5" customHeight="1" thickBot="1" x14ac:dyDescent="0.3">
      <c r="A18" s="302"/>
      <c r="B18" s="571"/>
      <c r="C18" s="572"/>
      <c r="D18" s="332"/>
      <c r="E18" s="332"/>
      <c r="F18" s="332"/>
      <c r="G18" s="177"/>
      <c r="H18" s="177"/>
      <c r="I18" s="334"/>
      <c r="J18" s="43"/>
      <c r="K18" s="37"/>
      <c r="L18" s="37"/>
      <c r="M18" s="37"/>
      <c r="N18" s="37"/>
      <c r="O18" s="37"/>
      <c r="P18" s="37"/>
    </row>
    <row r="19" spans="1:17" ht="30" customHeight="1" thickTop="1" thickBot="1" x14ac:dyDescent="0.3">
      <c r="A19" s="527"/>
      <c r="B19" s="528" t="s">
        <v>8</v>
      </c>
      <c r="C19" s="524"/>
      <c r="D19" s="529">
        <f>SUM(D15:D17)</f>
        <v>5.43</v>
      </c>
      <c r="E19" s="529">
        <f>SUM(E15:E17)</f>
        <v>4</v>
      </c>
      <c r="F19" s="529">
        <f>SUM(F15:F17)</f>
        <v>39.14</v>
      </c>
      <c r="G19" s="530">
        <f>SUM(G15:G17)</f>
        <v>214.28</v>
      </c>
      <c r="H19" s="530">
        <f>SUM(H15:H17)</f>
        <v>0</v>
      </c>
      <c r="I19" s="531">
        <f>SUM(I14:I18)</f>
        <v>67</v>
      </c>
      <c r="J19" s="28"/>
      <c r="K19" s="28"/>
      <c r="L19" s="28"/>
      <c r="M19" s="28"/>
      <c r="N19" s="28"/>
      <c r="O19" s="28"/>
      <c r="P19" s="28"/>
    </row>
    <row r="20" spans="1:17" ht="30" customHeight="1" thickTop="1" thickBot="1" x14ac:dyDescent="0.3">
      <c r="A20" s="464"/>
      <c r="B20" s="22" t="s">
        <v>108</v>
      </c>
      <c r="C20" s="169"/>
      <c r="D20" s="25"/>
      <c r="E20" s="25"/>
      <c r="F20" s="25"/>
      <c r="G20" s="53"/>
      <c r="H20" s="264"/>
      <c r="I20" s="307"/>
      <c r="J20" s="28"/>
      <c r="K20" s="28"/>
      <c r="L20" s="28"/>
      <c r="M20" s="28"/>
      <c r="N20" s="28"/>
      <c r="O20" s="28"/>
      <c r="P20" s="28"/>
    </row>
    <row r="21" spans="1:17" ht="69.75" customHeight="1" thickBot="1" x14ac:dyDescent="0.3">
      <c r="A21" s="131" t="s">
        <v>233</v>
      </c>
      <c r="B21" s="194" t="s">
        <v>234</v>
      </c>
      <c r="C21" s="197">
        <v>180</v>
      </c>
      <c r="D21" s="36">
        <v>17.899999999999999</v>
      </c>
      <c r="E21" s="36">
        <v>16.8</v>
      </c>
      <c r="F21" s="36">
        <v>46.7</v>
      </c>
      <c r="G21" s="26">
        <f>(D21*4)+(E21*9)+(F21*4)</f>
        <v>409.6</v>
      </c>
      <c r="H21" s="63"/>
      <c r="I21" s="137">
        <v>57.89</v>
      </c>
      <c r="J21" s="28"/>
      <c r="K21" s="28"/>
      <c r="L21" s="28"/>
      <c r="M21" s="28"/>
      <c r="N21" s="28"/>
      <c r="O21" s="28"/>
      <c r="P21" s="28"/>
    </row>
    <row r="22" spans="1:17" ht="30" customHeight="1" thickBot="1" x14ac:dyDescent="0.3">
      <c r="A22" s="302">
        <v>692</v>
      </c>
      <c r="B22" s="346" t="s">
        <v>11</v>
      </c>
      <c r="C22" s="569" t="s">
        <v>235</v>
      </c>
      <c r="D22" s="595">
        <v>3.8</v>
      </c>
      <c r="E22" s="595">
        <v>3.2</v>
      </c>
      <c r="F22" s="595">
        <v>20.170000000000002</v>
      </c>
      <c r="G22" s="596">
        <f>(D22*4)+(E22*9)+(F22*4)</f>
        <v>124.68</v>
      </c>
      <c r="H22" s="596">
        <v>0</v>
      </c>
      <c r="I22" s="334">
        <v>6.9</v>
      </c>
      <c r="J22" s="28"/>
      <c r="K22" s="28"/>
      <c r="L22" s="28"/>
      <c r="M22" s="28"/>
      <c r="N22" s="28"/>
      <c r="O22" s="28"/>
      <c r="P22" s="28"/>
    </row>
    <row r="23" spans="1:17" ht="30" customHeight="1" thickBot="1" x14ac:dyDescent="0.3">
      <c r="A23" s="277" t="s">
        <v>15</v>
      </c>
      <c r="B23" s="194" t="s">
        <v>91</v>
      </c>
      <c r="C23" s="195">
        <v>20.3</v>
      </c>
      <c r="D23" s="100">
        <v>1.26</v>
      </c>
      <c r="E23" s="100">
        <v>0.34</v>
      </c>
      <c r="F23" s="100">
        <v>8.3000000000000007</v>
      </c>
      <c r="G23" s="26">
        <f>(D23*4)+(E23*9)+(F23*4)</f>
        <v>41.300000000000004</v>
      </c>
      <c r="H23" s="26">
        <v>0</v>
      </c>
      <c r="I23" s="228">
        <v>1.27</v>
      </c>
      <c r="J23" s="28"/>
      <c r="K23" s="28"/>
      <c r="L23" s="28"/>
      <c r="M23" s="28"/>
      <c r="N23" s="28"/>
      <c r="O23" s="28"/>
      <c r="P23" s="28"/>
    </row>
    <row r="24" spans="1:17" ht="37.5" customHeight="1" thickBot="1" x14ac:dyDescent="0.3">
      <c r="A24" s="131" t="s">
        <v>125</v>
      </c>
      <c r="B24" s="289" t="s">
        <v>33</v>
      </c>
      <c r="C24" s="589">
        <v>109.4</v>
      </c>
      <c r="D24" s="105">
        <v>0.5</v>
      </c>
      <c r="E24" s="105">
        <v>0.5</v>
      </c>
      <c r="F24" s="583">
        <v>11.5</v>
      </c>
      <c r="G24" s="341">
        <f>(D24+F24)*4+E24*9</f>
        <v>52.5</v>
      </c>
      <c r="H24" s="590">
        <v>0</v>
      </c>
      <c r="I24" s="137">
        <v>11.94</v>
      </c>
      <c r="J24" s="43">
        <f>I24/C24*1000</f>
        <v>109.14076782449725</v>
      </c>
      <c r="K24" s="28"/>
      <c r="L24" s="28"/>
      <c r="M24" s="28"/>
      <c r="N24" s="28"/>
      <c r="O24" s="28"/>
      <c r="P24" s="28"/>
    </row>
    <row r="25" spans="1:17" ht="6" customHeight="1" thickBot="1" x14ac:dyDescent="0.3">
      <c r="A25" s="302"/>
      <c r="B25" s="571"/>
      <c r="C25" s="572"/>
      <c r="D25" s="332"/>
      <c r="E25" s="332"/>
      <c r="F25" s="332"/>
      <c r="G25" s="177"/>
      <c r="H25" s="177"/>
      <c r="I25" s="334"/>
      <c r="J25" s="43"/>
      <c r="K25" s="28"/>
      <c r="L25" s="28"/>
      <c r="M25" s="28"/>
      <c r="N25" s="28"/>
      <c r="O25" s="28"/>
      <c r="P25" s="28"/>
    </row>
    <row r="26" spans="1:17" ht="30" customHeight="1" thickTop="1" thickBot="1" x14ac:dyDescent="0.3">
      <c r="A26" s="465"/>
      <c r="B26" s="418" t="s">
        <v>8</v>
      </c>
      <c r="C26" s="417"/>
      <c r="D26" s="419">
        <f>SUM(D21:D24)</f>
        <v>23.46</v>
      </c>
      <c r="E26" s="419">
        <f>SUM(E21:E24)</f>
        <v>20.84</v>
      </c>
      <c r="F26" s="419">
        <f>SUM(F21:F24)</f>
        <v>86.67</v>
      </c>
      <c r="G26" s="420">
        <f>SUM(G21:G24)</f>
        <v>628.07999999999993</v>
      </c>
      <c r="H26" s="420">
        <f>SUM(H21:H24)</f>
        <v>0</v>
      </c>
      <c r="I26" s="421">
        <f>SUM(I21:I25)</f>
        <v>78</v>
      </c>
      <c r="J26" s="28"/>
      <c r="K26" s="28"/>
      <c r="L26" s="28"/>
      <c r="M26" s="28"/>
      <c r="N26" s="28"/>
      <c r="O26" s="28"/>
      <c r="P26" s="28"/>
    </row>
    <row r="27" spans="1:17" ht="28.5" customHeight="1" thickTop="1" thickBot="1" x14ac:dyDescent="0.3">
      <c r="A27" s="6"/>
      <c r="B27" s="95" t="s">
        <v>30</v>
      </c>
      <c r="C27" s="119"/>
      <c r="D27" s="6"/>
      <c r="E27" s="6"/>
      <c r="F27" s="6"/>
      <c r="G27" s="219"/>
      <c r="H27" s="219"/>
      <c r="I27" s="151"/>
      <c r="J27" s="28"/>
      <c r="K27" s="28"/>
      <c r="L27" s="28"/>
      <c r="M27" s="28"/>
      <c r="N27" s="28"/>
      <c r="O27" s="28"/>
      <c r="P27" s="28"/>
      <c r="Q27" s="27"/>
    </row>
    <row r="28" spans="1:17" ht="48" customHeight="1" x14ac:dyDescent="0.25">
      <c r="A28" s="364" t="s">
        <v>101</v>
      </c>
      <c r="B28" s="221" t="s">
        <v>100</v>
      </c>
      <c r="C28" s="649">
        <v>80</v>
      </c>
      <c r="D28" s="62">
        <v>0.42</v>
      </c>
      <c r="E28" s="62">
        <v>3</v>
      </c>
      <c r="F28" s="62">
        <v>1.38</v>
      </c>
      <c r="G28" s="63">
        <f>(D28+F28)*4+E28*9</f>
        <v>34.200000000000003</v>
      </c>
      <c r="H28" s="63">
        <v>0</v>
      </c>
      <c r="I28" s="228">
        <v>17.59</v>
      </c>
      <c r="J28" s="37"/>
      <c r="K28" s="37"/>
      <c r="L28" s="37"/>
      <c r="M28" s="37"/>
      <c r="N28" s="37"/>
      <c r="O28" s="37"/>
      <c r="P28" s="37"/>
      <c r="Q28" s="28"/>
    </row>
    <row r="29" spans="1:17" ht="45.75" customHeight="1" thickBot="1" x14ac:dyDescent="0.3">
      <c r="A29" s="365" t="s">
        <v>114</v>
      </c>
      <c r="B29" s="346" t="s">
        <v>158</v>
      </c>
      <c r="C29" s="222" t="s">
        <v>124</v>
      </c>
      <c r="D29" s="332">
        <v>1.8</v>
      </c>
      <c r="E29" s="332">
        <v>4.2</v>
      </c>
      <c r="F29" s="332">
        <v>9.9</v>
      </c>
      <c r="G29" s="177">
        <f t="shared" ref="G29:G34" si="0">(D29*4)+(E29*9)+(F29*4)</f>
        <v>84.600000000000009</v>
      </c>
      <c r="H29" s="177">
        <v>0</v>
      </c>
      <c r="I29" s="334">
        <v>6.92</v>
      </c>
      <c r="J29" s="37"/>
      <c r="K29" s="37"/>
      <c r="L29" s="37"/>
      <c r="M29" s="37"/>
      <c r="N29" s="37"/>
      <c r="O29" s="37"/>
      <c r="P29" s="37"/>
      <c r="Q29" s="27"/>
    </row>
    <row r="30" spans="1:17" ht="54.75" customHeight="1" thickBot="1" x14ac:dyDescent="0.3">
      <c r="A30" s="131">
        <v>439</v>
      </c>
      <c r="B30" s="196" t="s">
        <v>238</v>
      </c>
      <c r="C30" s="197">
        <v>90</v>
      </c>
      <c r="D30" s="24">
        <v>11</v>
      </c>
      <c r="E30" s="24">
        <v>6.84</v>
      </c>
      <c r="F30" s="24">
        <v>5.49</v>
      </c>
      <c r="G30" s="10">
        <v>212.7</v>
      </c>
      <c r="H30" s="10">
        <v>0</v>
      </c>
      <c r="I30" s="148">
        <v>48.65</v>
      </c>
      <c r="J30" s="37"/>
      <c r="K30" s="37"/>
      <c r="L30" s="37"/>
      <c r="M30" s="37"/>
      <c r="N30" s="37"/>
      <c r="O30" s="37"/>
      <c r="P30" s="37"/>
    </row>
    <row r="31" spans="1:17" ht="54" customHeight="1" thickBot="1" x14ac:dyDescent="0.3">
      <c r="A31" s="131" t="s">
        <v>141</v>
      </c>
      <c r="B31" s="196" t="s">
        <v>195</v>
      </c>
      <c r="C31" s="131">
        <v>150</v>
      </c>
      <c r="D31" s="24">
        <v>8.9</v>
      </c>
      <c r="E31" s="24">
        <v>5.9</v>
      </c>
      <c r="F31" s="24">
        <v>40.5</v>
      </c>
      <c r="G31" s="54">
        <f>(D31*4)+(E31*9)+(F31*4)</f>
        <v>250.7</v>
      </c>
      <c r="H31" s="54">
        <v>0</v>
      </c>
      <c r="I31" s="148">
        <v>12.76</v>
      </c>
      <c r="J31" s="37"/>
      <c r="K31" s="37"/>
      <c r="L31" s="37"/>
      <c r="M31" s="37"/>
      <c r="N31" s="37"/>
      <c r="O31" s="37"/>
      <c r="P31" s="37"/>
    </row>
    <row r="32" spans="1:17" ht="62.25" customHeight="1" thickBot="1" x14ac:dyDescent="0.3">
      <c r="A32" s="146" t="s">
        <v>83</v>
      </c>
      <c r="B32" s="206" t="s">
        <v>104</v>
      </c>
      <c r="C32" s="345" t="s">
        <v>92</v>
      </c>
      <c r="D32" s="93">
        <v>0.15</v>
      </c>
      <c r="E32" s="93">
        <v>0</v>
      </c>
      <c r="F32" s="93">
        <v>19.28</v>
      </c>
      <c r="G32" s="232">
        <f t="shared" si="0"/>
        <v>77.72</v>
      </c>
      <c r="H32" s="296">
        <v>60</v>
      </c>
      <c r="I32" s="160">
        <v>7.87</v>
      </c>
      <c r="J32" s="37"/>
      <c r="K32" s="37"/>
      <c r="L32" s="37"/>
      <c r="M32" s="37"/>
      <c r="N32" s="37"/>
      <c r="O32" s="37"/>
      <c r="P32" s="37"/>
    </row>
    <row r="33" spans="1:16" ht="45.75" customHeight="1" thickBot="1" x14ac:dyDescent="0.3">
      <c r="A33" s="131" t="s">
        <v>15</v>
      </c>
      <c r="B33" s="196" t="s">
        <v>36</v>
      </c>
      <c r="C33" s="197">
        <v>18.55</v>
      </c>
      <c r="D33" s="24">
        <v>2.2999999999999998</v>
      </c>
      <c r="E33" s="24">
        <v>0.6</v>
      </c>
      <c r="F33" s="24">
        <v>15.3</v>
      </c>
      <c r="G33" s="26">
        <f t="shared" si="0"/>
        <v>75.8</v>
      </c>
      <c r="H33" s="26">
        <v>0</v>
      </c>
      <c r="I33" s="137">
        <v>1.1599999999999999</v>
      </c>
      <c r="J33" s="43">
        <f>I33/C33*1000</f>
        <v>62.533692722371953</v>
      </c>
      <c r="K33" s="37"/>
      <c r="L33" s="37"/>
      <c r="M33" s="37"/>
      <c r="N33" s="37"/>
      <c r="O33" s="37"/>
      <c r="P33" s="37"/>
    </row>
    <row r="34" spans="1:16" ht="36" customHeight="1" thickBot="1" x14ac:dyDescent="0.3">
      <c r="A34" s="131" t="s">
        <v>15</v>
      </c>
      <c r="B34" s="205" t="s">
        <v>13</v>
      </c>
      <c r="C34" s="217">
        <v>16.8</v>
      </c>
      <c r="D34" s="9">
        <v>1.1000000000000001</v>
      </c>
      <c r="E34" s="61">
        <v>0.3</v>
      </c>
      <c r="F34" s="61">
        <v>7.4</v>
      </c>
      <c r="G34" s="55">
        <f t="shared" si="0"/>
        <v>36.700000000000003</v>
      </c>
      <c r="H34" s="26">
        <v>0</v>
      </c>
      <c r="I34" s="148">
        <v>1.05</v>
      </c>
      <c r="J34" s="43">
        <f>I34/C34*1000</f>
        <v>62.5</v>
      </c>
      <c r="K34" s="37"/>
      <c r="L34" s="37"/>
      <c r="M34" s="37"/>
      <c r="N34" s="37"/>
      <c r="O34" s="37"/>
      <c r="P34" s="37"/>
    </row>
    <row r="35" spans="1:16" ht="3.75" customHeight="1" thickBot="1" x14ac:dyDescent="0.3">
      <c r="A35" s="167"/>
      <c r="B35" s="231"/>
      <c r="C35" s="215"/>
      <c r="D35" s="24"/>
      <c r="E35" s="24"/>
      <c r="F35" s="24"/>
      <c r="G35" s="26"/>
      <c r="H35" s="26"/>
      <c r="I35" s="228"/>
      <c r="J35" s="43" t="e">
        <f>I35/C35*1000</f>
        <v>#DIV/0!</v>
      </c>
      <c r="K35" s="28"/>
      <c r="L35" s="28"/>
      <c r="M35" s="28"/>
      <c r="N35" s="28"/>
      <c r="O35" s="28"/>
      <c r="P35" s="28"/>
    </row>
    <row r="36" spans="1:16" ht="30.75" customHeight="1" thickTop="1" thickBot="1" x14ac:dyDescent="0.3">
      <c r="A36" s="458"/>
      <c r="B36" s="459" t="s">
        <v>8</v>
      </c>
      <c r="C36" s="417"/>
      <c r="D36" s="419">
        <f t="shared" ref="D36:I36" si="1">SUM(D28:D35)</f>
        <v>25.67</v>
      </c>
      <c r="E36" s="419">
        <f t="shared" si="1"/>
        <v>20.84</v>
      </c>
      <c r="F36" s="419">
        <f>SUM(F28:F35)</f>
        <v>99.250000000000014</v>
      </c>
      <c r="G36" s="419">
        <f t="shared" si="1"/>
        <v>772.42000000000007</v>
      </c>
      <c r="H36" s="420">
        <f t="shared" si="1"/>
        <v>60</v>
      </c>
      <c r="I36" s="421">
        <f t="shared" si="1"/>
        <v>96</v>
      </c>
      <c r="J36" s="37"/>
      <c r="K36" s="37"/>
      <c r="L36" s="37"/>
      <c r="M36" s="37"/>
      <c r="N36" s="37"/>
      <c r="O36" s="37"/>
      <c r="P36" s="37"/>
    </row>
    <row r="37" spans="1:16" ht="33.75" hidden="1" customHeight="1" thickBot="1" x14ac:dyDescent="0.3">
      <c r="A37" s="6"/>
      <c r="B37" s="12" t="s">
        <v>10</v>
      </c>
      <c r="C37" s="143"/>
      <c r="D37" s="8">
        <f>D19+D36</f>
        <v>31.1</v>
      </c>
      <c r="E37" s="8">
        <f>E19+E36</f>
        <v>24.84</v>
      </c>
      <c r="F37" s="8">
        <f>F19+F36</f>
        <v>138.39000000000001</v>
      </c>
      <c r="G37" s="39">
        <f>G19+G36</f>
        <v>986.7</v>
      </c>
      <c r="H37" s="115"/>
      <c r="I37" s="156"/>
      <c r="J37" s="28"/>
      <c r="K37" s="37"/>
      <c r="L37" s="37"/>
      <c r="M37" s="37"/>
      <c r="N37" s="37"/>
      <c r="O37" s="28"/>
      <c r="P37" s="28"/>
    </row>
    <row r="38" spans="1:16" ht="27.75" customHeight="1" thickTop="1" thickBot="1" x14ac:dyDescent="0.3">
      <c r="A38" s="4"/>
      <c r="B38" s="96" t="s">
        <v>31</v>
      </c>
      <c r="C38" s="130"/>
      <c r="D38" s="4"/>
      <c r="E38" s="4"/>
      <c r="F38" s="4"/>
      <c r="G38" s="42"/>
      <c r="H38" s="42"/>
      <c r="I38" s="155"/>
      <c r="J38" s="28"/>
      <c r="K38" s="37"/>
      <c r="L38" s="37"/>
      <c r="M38" s="37"/>
      <c r="N38" s="37"/>
      <c r="O38" s="28"/>
      <c r="P38" s="28"/>
    </row>
    <row r="39" spans="1:16" ht="38.25" customHeight="1" x14ac:dyDescent="0.25">
      <c r="A39" s="364" t="s">
        <v>101</v>
      </c>
      <c r="B39" s="221" t="s">
        <v>100</v>
      </c>
      <c r="C39" s="649">
        <v>100</v>
      </c>
      <c r="D39" s="62">
        <v>0.7</v>
      </c>
      <c r="E39" s="62">
        <v>5</v>
      </c>
      <c r="F39" s="62">
        <v>2.2999999999999998</v>
      </c>
      <c r="G39" s="63">
        <f>(D39+F39)*4+E39*9</f>
        <v>57</v>
      </c>
      <c r="H39" s="63">
        <v>0</v>
      </c>
      <c r="I39" s="228">
        <v>21.99</v>
      </c>
      <c r="J39" s="37"/>
      <c r="K39" s="37"/>
      <c r="L39" s="37"/>
      <c r="M39" s="37"/>
      <c r="N39" s="37"/>
      <c r="O39" s="37"/>
      <c r="P39" s="37"/>
    </row>
    <row r="40" spans="1:16" ht="45" customHeight="1" thickBot="1" x14ac:dyDescent="0.3">
      <c r="A40" s="365" t="s">
        <v>114</v>
      </c>
      <c r="B40" s="346" t="s">
        <v>158</v>
      </c>
      <c r="C40" s="222" t="s">
        <v>78</v>
      </c>
      <c r="D40" s="332">
        <v>4.3</v>
      </c>
      <c r="E40" s="332">
        <v>5.6</v>
      </c>
      <c r="F40" s="332">
        <v>12.6</v>
      </c>
      <c r="G40" s="177">
        <f t="shared" ref="G40:G45" si="2">(D40*4)+(E40*9)+(F40*4)</f>
        <v>118</v>
      </c>
      <c r="H40" s="177">
        <v>0</v>
      </c>
      <c r="I40" s="334">
        <v>9.49</v>
      </c>
      <c r="J40" s="37"/>
      <c r="K40" s="37"/>
      <c r="L40" s="37"/>
      <c r="M40" s="37"/>
      <c r="N40" s="37"/>
      <c r="O40" s="37"/>
      <c r="P40" s="37"/>
    </row>
    <row r="41" spans="1:16" ht="54.75" customHeight="1" thickBot="1" x14ac:dyDescent="0.3">
      <c r="A41" s="131">
        <v>439</v>
      </c>
      <c r="B41" s="196" t="s">
        <v>238</v>
      </c>
      <c r="C41" s="197">
        <v>100</v>
      </c>
      <c r="D41" s="24">
        <v>12</v>
      </c>
      <c r="E41" s="24">
        <v>7.4</v>
      </c>
      <c r="F41" s="24">
        <v>6.5</v>
      </c>
      <c r="G41" s="177">
        <f t="shared" si="2"/>
        <v>140.60000000000002</v>
      </c>
      <c r="H41" s="10">
        <v>0</v>
      </c>
      <c r="I41" s="148">
        <v>54</v>
      </c>
      <c r="J41" s="37"/>
      <c r="K41" s="37"/>
      <c r="L41" s="37"/>
      <c r="M41" s="37"/>
      <c r="N41" s="37"/>
      <c r="O41" s="37"/>
      <c r="P41" s="37"/>
    </row>
    <row r="42" spans="1:16" ht="39.75" customHeight="1" thickBot="1" x14ac:dyDescent="0.3">
      <c r="A42" s="131" t="s">
        <v>141</v>
      </c>
      <c r="B42" s="194" t="s">
        <v>196</v>
      </c>
      <c r="C42" s="125">
        <v>200</v>
      </c>
      <c r="D42" s="36">
        <v>10.6</v>
      </c>
      <c r="E42" s="36">
        <v>7.08</v>
      </c>
      <c r="F42" s="36">
        <v>48.6</v>
      </c>
      <c r="G42" s="54">
        <f t="shared" si="2"/>
        <v>300.52</v>
      </c>
      <c r="H42" s="54">
        <v>0</v>
      </c>
      <c r="I42" s="148">
        <v>16.940000000000001</v>
      </c>
      <c r="J42" s="37"/>
      <c r="K42" s="37"/>
      <c r="L42" s="37"/>
      <c r="M42" s="37"/>
      <c r="N42" s="37"/>
      <c r="O42" s="37"/>
      <c r="P42" s="37"/>
    </row>
    <row r="43" spans="1:16" ht="63.75" customHeight="1" thickBot="1" x14ac:dyDescent="0.3">
      <c r="A43" s="146" t="s">
        <v>83</v>
      </c>
      <c r="B43" s="196" t="s">
        <v>104</v>
      </c>
      <c r="C43" s="603" t="s">
        <v>93</v>
      </c>
      <c r="D43" s="24">
        <v>0.15</v>
      </c>
      <c r="E43" s="24">
        <v>0</v>
      </c>
      <c r="F43" s="24">
        <v>19.28</v>
      </c>
      <c r="G43" s="26">
        <f t="shared" si="2"/>
        <v>77.72</v>
      </c>
      <c r="H43" s="26">
        <v>70</v>
      </c>
      <c r="I43" s="148">
        <v>7.93</v>
      </c>
      <c r="J43" s="37"/>
      <c r="K43" s="37"/>
      <c r="L43" s="37"/>
      <c r="M43" s="37"/>
      <c r="N43" s="37"/>
      <c r="O43" s="37"/>
      <c r="P43" s="37"/>
    </row>
    <row r="44" spans="1:16" ht="37.5" customHeight="1" thickBot="1" x14ac:dyDescent="0.3">
      <c r="A44" s="131" t="s">
        <v>15</v>
      </c>
      <c r="B44" s="196" t="s">
        <v>36</v>
      </c>
      <c r="C44" s="197">
        <v>37</v>
      </c>
      <c r="D44" s="24">
        <v>2.2999999999999998</v>
      </c>
      <c r="E44" s="24">
        <v>0.6</v>
      </c>
      <c r="F44" s="24">
        <v>15.3</v>
      </c>
      <c r="G44" s="26">
        <f t="shared" si="2"/>
        <v>75.8</v>
      </c>
      <c r="H44" s="26">
        <v>0</v>
      </c>
      <c r="I44" s="148">
        <v>2.3199999999999998</v>
      </c>
      <c r="J44" s="43">
        <f>I44/C44*1000</f>
        <v>62.702702702702702</v>
      </c>
      <c r="K44" s="37"/>
      <c r="L44" s="37"/>
      <c r="M44" s="37"/>
      <c r="N44" s="37"/>
      <c r="O44" s="37"/>
      <c r="P44" s="37"/>
    </row>
    <row r="45" spans="1:16" ht="37.5" customHeight="1" thickBot="1" x14ac:dyDescent="0.3">
      <c r="A45" s="131" t="s">
        <v>15</v>
      </c>
      <c r="B45" s="205" t="s">
        <v>13</v>
      </c>
      <c r="C45" s="217">
        <v>37.200000000000003</v>
      </c>
      <c r="D45" s="9">
        <v>1.1000000000000001</v>
      </c>
      <c r="E45" s="61">
        <v>0.3</v>
      </c>
      <c r="F45" s="61">
        <v>7.4</v>
      </c>
      <c r="G45" s="55">
        <f t="shared" si="2"/>
        <v>36.700000000000003</v>
      </c>
      <c r="H45" s="26">
        <v>0</v>
      </c>
      <c r="I45" s="148">
        <v>2.33</v>
      </c>
      <c r="J45" s="43">
        <f>I45/C45*1000</f>
        <v>62.634408602150543</v>
      </c>
      <c r="K45" s="37"/>
      <c r="L45" s="37"/>
      <c r="M45" s="37"/>
      <c r="N45" s="37"/>
      <c r="O45" s="37"/>
      <c r="P45" s="37"/>
    </row>
    <row r="46" spans="1:16" ht="5.25" customHeight="1" thickBot="1" x14ac:dyDescent="0.3">
      <c r="A46" s="167"/>
      <c r="B46" s="231"/>
      <c r="C46" s="215"/>
      <c r="D46" s="24"/>
      <c r="E46" s="24"/>
      <c r="F46" s="24"/>
      <c r="G46" s="26"/>
      <c r="H46" s="26"/>
      <c r="I46" s="228"/>
      <c r="J46" s="43" t="e">
        <f>I46/C46*1000</f>
        <v>#DIV/0!</v>
      </c>
      <c r="K46" s="37"/>
      <c r="L46" s="37"/>
      <c r="M46" s="37"/>
      <c r="N46" s="28"/>
      <c r="O46" s="37"/>
      <c r="P46" s="28"/>
    </row>
    <row r="47" spans="1:16" ht="33.75" customHeight="1" thickTop="1" thickBot="1" x14ac:dyDescent="0.3">
      <c r="A47" s="458"/>
      <c r="B47" s="459" t="s">
        <v>8</v>
      </c>
      <c r="C47" s="417"/>
      <c r="D47" s="419">
        <f t="shared" ref="D47:I47" si="3">SUM(D39:D46)</f>
        <v>31.150000000000002</v>
      </c>
      <c r="E47" s="419">
        <f t="shared" si="3"/>
        <v>25.98</v>
      </c>
      <c r="F47" s="419">
        <f t="shared" si="3"/>
        <v>111.98</v>
      </c>
      <c r="G47" s="419">
        <f t="shared" si="3"/>
        <v>806.34</v>
      </c>
      <c r="H47" s="420">
        <f t="shared" si="3"/>
        <v>70</v>
      </c>
      <c r="I47" s="421">
        <f t="shared" si="3"/>
        <v>114.99999999999999</v>
      </c>
      <c r="J47" s="37"/>
      <c r="K47" s="37"/>
      <c r="L47" s="37"/>
      <c r="M47" s="37"/>
      <c r="N47" s="37"/>
      <c r="O47" s="37"/>
      <c r="P47" s="37"/>
    </row>
    <row r="48" spans="1:16" ht="30" customHeight="1" thickTop="1" thickBot="1" x14ac:dyDescent="0.3">
      <c r="A48" s="6"/>
      <c r="B48" s="12"/>
      <c r="C48" s="143"/>
      <c r="D48" s="8"/>
      <c r="E48" s="8"/>
      <c r="F48" s="8"/>
      <c r="G48" s="236"/>
      <c r="H48" s="236"/>
      <c r="I48" s="151"/>
      <c r="J48" s="28"/>
      <c r="K48" s="28"/>
      <c r="L48" s="28"/>
      <c r="M48" s="28"/>
      <c r="N48" s="28"/>
      <c r="O48" s="28"/>
      <c r="P48" s="28"/>
    </row>
    <row r="49" spans="1:16" ht="28.5" customHeight="1" thickBot="1" x14ac:dyDescent="0.3">
      <c r="A49" s="6"/>
      <c r="B49" s="59" t="s">
        <v>127</v>
      </c>
      <c r="C49" s="143"/>
      <c r="D49" s="8"/>
      <c r="E49" s="8"/>
      <c r="F49" s="8"/>
      <c r="G49" s="39"/>
      <c r="H49" s="39"/>
      <c r="I49" s="151"/>
    </row>
    <row r="50" spans="1:16" ht="33" customHeight="1" thickBot="1" x14ac:dyDescent="0.35">
      <c r="A50" s="651" t="s">
        <v>233</v>
      </c>
      <c r="B50" s="371" t="s">
        <v>237</v>
      </c>
      <c r="C50" s="520">
        <v>120</v>
      </c>
      <c r="D50" s="348">
        <v>15.2</v>
      </c>
      <c r="E50" s="348">
        <v>14.3</v>
      </c>
      <c r="F50" s="348">
        <v>39.700000000000003</v>
      </c>
      <c r="G50" s="322">
        <f>(D50+F50)*4+E50*9</f>
        <v>348.30000000000007</v>
      </c>
      <c r="H50" s="546">
        <v>0</v>
      </c>
      <c r="I50" s="652">
        <v>38.79</v>
      </c>
      <c r="J50" s="30"/>
      <c r="K50" s="29"/>
      <c r="L50" s="31"/>
      <c r="M50" s="31"/>
      <c r="N50" s="31"/>
      <c r="O50" s="31"/>
      <c r="P50" s="31"/>
    </row>
    <row r="51" spans="1:16" ht="42" customHeight="1" thickBot="1" x14ac:dyDescent="0.35">
      <c r="A51" s="131" t="s">
        <v>137</v>
      </c>
      <c r="B51" s="196" t="s">
        <v>12</v>
      </c>
      <c r="C51" s="197">
        <v>200</v>
      </c>
      <c r="D51" s="24">
        <v>1.4</v>
      </c>
      <c r="E51" s="24">
        <v>1.6</v>
      </c>
      <c r="F51" s="575">
        <v>16.399999999999999</v>
      </c>
      <c r="G51" s="220">
        <f>(D51*4)+(E51*9)+(F51*4)</f>
        <v>85.6</v>
      </c>
      <c r="H51" s="330">
        <v>0</v>
      </c>
      <c r="I51" s="148">
        <v>1.93</v>
      </c>
      <c r="J51" s="29"/>
      <c r="K51" s="29"/>
      <c r="L51" s="31"/>
      <c r="M51" s="31"/>
      <c r="N51" s="31"/>
      <c r="O51" s="31"/>
      <c r="P51" s="31"/>
    </row>
    <row r="52" spans="1:16" ht="30.75" customHeight="1" thickBot="1" x14ac:dyDescent="0.35">
      <c r="A52" s="133" t="s">
        <v>76</v>
      </c>
      <c r="B52" s="205" t="s">
        <v>36</v>
      </c>
      <c r="C52" s="217">
        <v>20.45</v>
      </c>
      <c r="D52" s="100">
        <v>1.26</v>
      </c>
      <c r="E52" s="100">
        <v>0.34</v>
      </c>
      <c r="F52" s="100">
        <v>8.3000000000000007</v>
      </c>
      <c r="G52" s="26">
        <f>(D52+F52)*4+E52*9</f>
        <v>41.300000000000004</v>
      </c>
      <c r="H52" s="26">
        <v>0</v>
      </c>
      <c r="I52" s="137">
        <v>1.28</v>
      </c>
      <c r="J52" s="43">
        <f>I52/C52*1000</f>
        <v>62.591687041564803</v>
      </c>
      <c r="K52" s="29"/>
      <c r="L52" s="31"/>
      <c r="M52" s="31"/>
      <c r="N52" s="31"/>
      <c r="O52" s="31"/>
      <c r="P52" s="31"/>
    </row>
    <row r="53" spans="1:16" ht="16.5" customHeight="1" thickBot="1" x14ac:dyDescent="0.35">
      <c r="A53" s="167"/>
      <c r="B53" s="194"/>
      <c r="C53" s="195"/>
      <c r="D53" s="2"/>
      <c r="E53" s="3"/>
      <c r="F53" s="3"/>
      <c r="G53" s="55"/>
      <c r="H53" s="26"/>
      <c r="I53" s="175"/>
      <c r="J53" s="43"/>
      <c r="K53" s="29"/>
      <c r="L53" s="31"/>
      <c r="M53" s="31"/>
      <c r="N53" s="31"/>
      <c r="O53" s="31"/>
      <c r="P53" s="31"/>
    </row>
    <row r="54" spans="1:16" ht="30" customHeight="1" thickBot="1" x14ac:dyDescent="0.35">
      <c r="A54" s="653"/>
      <c r="B54" s="598" t="s">
        <v>8</v>
      </c>
      <c r="C54" s="599"/>
      <c r="D54" s="600">
        <f t="shared" ref="D54:I54" si="4">SUM(D50:D53)</f>
        <v>17.86</v>
      </c>
      <c r="E54" s="600">
        <f t="shared" si="4"/>
        <v>16.240000000000002</v>
      </c>
      <c r="F54" s="600">
        <f t="shared" si="4"/>
        <v>64.400000000000006</v>
      </c>
      <c r="G54" s="600">
        <f t="shared" si="4"/>
        <v>475.2000000000001</v>
      </c>
      <c r="H54" s="600">
        <f t="shared" si="4"/>
        <v>0</v>
      </c>
      <c r="I54" s="602">
        <f t="shared" si="4"/>
        <v>42</v>
      </c>
      <c r="J54" s="29"/>
      <c r="K54" s="29"/>
      <c r="L54" s="31"/>
      <c r="M54" s="31"/>
      <c r="N54" s="31"/>
      <c r="O54" s="31"/>
      <c r="P54" s="31"/>
    </row>
    <row r="55" spans="1:16" ht="35.1" customHeight="1" thickBot="1" x14ac:dyDescent="0.3">
      <c r="A55" s="422"/>
      <c r="B55" s="59" t="s">
        <v>152</v>
      </c>
      <c r="C55" s="422"/>
      <c r="D55" s="422"/>
      <c r="E55" s="422"/>
      <c r="F55" s="422"/>
      <c r="G55" s="422"/>
      <c r="H55" s="422"/>
      <c r="I55" s="422"/>
    </row>
    <row r="56" spans="1:16" ht="35.1" customHeight="1" thickBot="1" x14ac:dyDescent="0.3">
      <c r="A56" s="131">
        <v>439</v>
      </c>
      <c r="B56" s="196" t="s">
        <v>238</v>
      </c>
      <c r="C56" s="197">
        <v>100</v>
      </c>
      <c r="D56" s="24">
        <v>12</v>
      </c>
      <c r="E56" s="24">
        <v>7.4</v>
      </c>
      <c r="F56" s="24">
        <v>6.5</v>
      </c>
      <c r="G56" s="177">
        <f>(D56*4)+(E56*9)+(F56*4)</f>
        <v>140.60000000000002</v>
      </c>
      <c r="H56" s="10">
        <v>0</v>
      </c>
      <c r="I56" s="148">
        <v>54</v>
      </c>
    </row>
    <row r="57" spans="1:16" ht="35.1" customHeight="1" thickBot="1" x14ac:dyDescent="0.3">
      <c r="A57" s="131" t="s">
        <v>141</v>
      </c>
      <c r="B57" s="196" t="s">
        <v>195</v>
      </c>
      <c r="C57" s="131">
        <v>150</v>
      </c>
      <c r="D57" s="24">
        <v>8.9</v>
      </c>
      <c r="E57" s="24">
        <v>5.9</v>
      </c>
      <c r="F57" s="24">
        <v>40.5</v>
      </c>
      <c r="G57" s="54">
        <f>(D57*4)+(E57*9)+(F57*4)</f>
        <v>250.7</v>
      </c>
      <c r="H57" s="54">
        <v>0</v>
      </c>
      <c r="I57" s="148">
        <v>12.76</v>
      </c>
    </row>
    <row r="58" spans="1:16" ht="60.75" customHeight="1" thickBot="1" x14ac:dyDescent="0.3">
      <c r="A58" s="131" t="s">
        <v>83</v>
      </c>
      <c r="B58" s="196" t="s">
        <v>104</v>
      </c>
      <c r="C58" s="603" t="s">
        <v>93</v>
      </c>
      <c r="D58" s="24">
        <v>0.15</v>
      </c>
      <c r="E58" s="24">
        <v>0</v>
      </c>
      <c r="F58" s="24">
        <v>19.28</v>
      </c>
      <c r="G58" s="26">
        <f>(D58*4)+(E58*9)+(F58*4)</f>
        <v>77.72</v>
      </c>
      <c r="H58" s="26">
        <v>70</v>
      </c>
      <c r="I58" s="148">
        <v>7.93</v>
      </c>
    </row>
    <row r="59" spans="1:16" ht="35.1" customHeight="1" thickBot="1" x14ac:dyDescent="0.3">
      <c r="A59" s="131" t="s">
        <v>15</v>
      </c>
      <c r="B59" s="196" t="s">
        <v>36</v>
      </c>
      <c r="C59" s="197">
        <v>52.9</v>
      </c>
      <c r="D59" s="24">
        <v>2.1800000000000002</v>
      </c>
      <c r="E59" s="24">
        <v>0.28000000000000003</v>
      </c>
      <c r="F59" s="24">
        <v>13.56</v>
      </c>
      <c r="G59" s="26">
        <f>(D59*4)+(E59*9)+(F59*4)</f>
        <v>65.48</v>
      </c>
      <c r="H59" s="26">
        <v>0</v>
      </c>
      <c r="I59" s="148">
        <v>3.31</v>
      </c>
      <c r="J59" s="43">
        <f>I59/C59*1000</f>
        <v>62.570888468809081</v>
      </c>
    </row>
    <row r="60" spans="1:16" ht="6" customHeight="1" thickBot="1" x14ac:dyDescent="0.3">
      <c r="A60" s="131"/>
      <c r="B60" s="196"/>
      <c r="C60" s="197"/>
      <c r="D60" s="24"/>
      <c r="E60" s="24"/>
      <c r="F60" s="24"/>
      <c r="G60" s="26"/>
      <c r="H60" s="26"/>
      <c r="I60" s="137"/>
      <c r="J60" s="43" t="e">
        <f>I60/C60*1000</f>
        <v>#DIV/0!</v>
      </c>
    </row>
    <row r="61" spans="1:16" ht="35.1" customHeight="1" thickTop="1" thickBot="1" x14ac:dyDescent="0.3">
      <c r="A61" s="532"/>
      <c r="B61" s="418" t="s">
        <v>8</v>
      </c>
      <c r="C61" s="417"/>
      <c r="D61" s="420">
        <f t="shared" ref="D61:I61" si="5">SUM(D56:D60)</f>
        <v>23.229999999999997</v>
      </c>
      <c r="E61" s="420">
        <f t="shared" si="5"/>
        <v>13.58</v>
      </c>
      <c r="F61" s="420">
        <f t="shared" si="5"/>
        <v>79.84</v>
      </c>
      <c r="G61" s="420">
        <f t="shared" si="5"/>
        <v>534.5</v>
      </c>
      <c r="H61" s="420">
        <f t="shared" si="5"/>
        <v>70</v>
      </c>
      <c r="I61" s="436">
        <f t="shared" si="5"/>
        <v>78</v>
      </c>
    </row>
    <row r="62" spans="1:16" ht="35.1" customHeight="1" thickTop="1" x14ac:dyDescent="0.3">
      <c r="B62" s="32" t="s">
        <v>67</v>
      </c>
      <c r="C62" s="32"/>
      <c r="D62" s="32"/>
      <c r="E62" s="86"/>
      <c r="F62" s="85"/>
      <c r="G62" s="85"/>
      <c r="H62" s="85"/>
    </row>
    <row r="63" spans="1:16" ht="20.25" x14ac:dyDescent="0.3">
      <c r="B63" s="673"/>
      <c r="C63" s="673"/>
      <c r="D63" s="673"/>
      <c r="E63" s="86"/>
      <c r="F63" s="85"/>
      <c r="G63" s="85"/>
      <c r="H63" s="85"/>
    </row>
    <row r="64" spans="1:16" ht="20.25" x14ac:dyDescent="0.3">
      <c r="B64" s="740" t="s">
        <v>66</v>
      </c>
      <c r="C64" s="740"/>
      <c r="D64" s="740"/>
      <c r="E64" s="85"/>
      <c r="F64" s="85"/>
      <c r="G64" s="85"/>
      <c r="H64" s="85"/>
    </row>
    <row r="65" spans="2:8" ht="20.25" x14ac:dyDescent="0.3">
      <c r="B65" s="85"/>
      <c r="C65" s="85"/>
      <c r="D65" s="85"/>
      <c r="E65" s="85"/>
      <c r="F65" s="85"/>
      <c r="G65" s="85"/>
      <c r="H65" s="85"/>
    </row>
    <row r="66" spans="2:8" ht="20.25" x14ac:dyDescent="0.3">
      <c r="B66" s="32" t="s">
        <v>65</v>
      </c>
      <c r="C66" s="118"/>
      <c r="D66" s="32"/>
    </row>
  </sheetData>
  <mergeCells count="13">
    <mergeCell ref="B64:D64"/>
    <mergeCell ref="C10:C12"/>
    <mergeCell ref="D10:F11"/>
    <mergeCell ref="G10:G11"/>
    <mergeCell ref="H10:H11"/>
    <mergeCell ref="I10:I11"/>
    <mergeCell ref="B63:D63"/>
    <mergeCell ref="I4:J4"/>
    <mergeCell ref="B5:F5"/>
    <mergeCell ref="B6:F6"/>
    <mergeCell ref="F7:I7"/>
    <mergeCell ref="D8:I8"/>
    <mergeCell ref="D9:E9"/>
  </mergeCells>
  <printOptions horizontalCentered="1"/>
  <pageMargins left="0.19685039370078741" right="0.39370078740157483" top="0.19685039370078741" bottom="0.98425196850393704" header="0.70866141732283472" footer="0.51181102362204722"/>
  <pageSetup paperSize="9" scale="36" orientation="portrait" r:id="rId1"/>
  <headerFooter alignWithMargins="0"/>
  <colBreaks count="1" manualBreakCount="1">
    <brk id="10" max="56" man="1"/>
  </col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002060"/>
  </sheetPr>
  <dimension ref="A1:Q66"/>
  <sheetViews>
    <sheetView topLeftCell="A10" zoomScale="60" zoomScaleNormal="60" zoomScaleSheetLayoutView="75" workbookViewId="0">
      <selection activeCell="F7" sqref="F7:I7"/>
    </sheetView>
  </sheetViews>
  <sheetFormatPr defaultRowHeight="18" x14ac:dyDescent="0.25"/>
  <cols>
    <col min="1" max="1" width="10.08203125" style="1" customWidth="1"/>
    <col min="2" max="2" width="62.25" style="1" customWidth="1"/>
    <col min="3" max="3" width="15.58203125" style="1" customWidth="1"/>
    <col min="4" max="4" width="8" style="1" customWidth="1"/>
    <col min="5" max="5" width="8.6640625" style="1"/>
    <col min="6" max="6" width="7.6640625" style="1" customWidth="1"/>
    <col min="7" max="7" width="7.83203125" style="1" customWidth="1"/>
    <col min="8" max="8" width="6.1640625" style="1" customWidth="1"/>
    <col min="9" max="9" width="14" style="1" customWidth="1"/>
    <col min="10" max="10" width="8.91406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714"/>
      <c r="J4" s="714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25.5" x14ac:dyDescent="0.35">
      <c r="B6" s="690"/>
      <c r="C6" s="690"/>
      <c r="D6" s="690"/>
      <c r="E6" s="690"/>
      <c r="F6" s="690"/>
    </row>
    <row r="7" spans="1:16" ht="24.95" customHeight="1" x14ac:dyDescent="0.4">
      <c r="F7" s="739" t="s">
        <v>305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39.950000000000003" customHeight="1" thickBot="1" x14ac:dyDescent="0.35">
      <c r="A9" s="35"/>
      <c r="B9" s="35"/>
      <c r="C9" s="35"/>
      <c r="D9" s="677">
        <v>11</v>
      </c>
      <c r="E9" s="677"/>
    </row>
    <row r="10" spans="1:16" ht="37.5" customHeight="1" x14ac:dyDescent="0.25">
      <c r="A10" s="120" t="s">
        <v>0</v>
      </c>
      <c r="B10" s="121" t="s">
        <v>2</v>
      </c>
      <c r="C10" s="678" t="s">
        <v>18</v>
      </c>
      <c r="D10" s="681" t="s">
        <v>19</v>
      </c>
      <c r="E10" s="682"/>
      <c r="F10" s="683"/>
      <c r="G10" s="681" t="s">
        <v>21</v>
      </c>
      <c r="H10" s="678" t="s">
        <v>102</v>
      </c>
      <c r="I10" s="678" t="s">
        <v>23</v>
      </c>
      <c r="J10" s="44" t="s">
        <v>81</v>
      </c>
      <c r="K10" s="44"/>
      <c r="L10" s="44"/>
      <c r="M10" s="38"/>
      <c r="N10" s="44"/>
      <c r="O10" s="44"/>
      <c r="P10" s="44"/>
    </row>
    <row r="11" spans="1:16" ht="38.25" customHeight="1" thickBot="1" x14ac:dyDescent="0.3">
      <c r="A11" s="122" t="s">
        <v>1</v>
      </c>
      <c r="B11" s="123" t="s">
        <v>3</v>
      </c>
      <c r="C11" s="679"/>
      <c r="D11" s="684"/>
      <c r="E11" s="685"/>
      <c r="F11" s="686"/>
      <c r="G11" s="687"/>
      <c r="H11" s="688"/>
      <c r="I11" s="688"/>
      <c r="J11" s="44"/>
      <c r="K11" s="44"/>
      <c r="L11" s="44"/>
      <c r="M11" s="44"/>
      <c r="N11" s="44"/>
      <c r="O11" s="44"/>
      <c r="P11" s="44"/>
    </row>
    <row r="12" spans="1:16" ht="27" thickBot="1" x14ac:dyDescent="0.3">
      <c r="A12" s="124"/>
      <c r="B12" s="126"/>
      <c r="C12" s="680"/>
      <c r="D12" s="127" t="s">
        <v>4</v>
      </c>
      <c r="E12" s="127" t="s">
        <v>5</v>
      </c>
      <c r="F12" s="127" t="s">
        <v>6</v>
      </c>
      <c r="G12" s="128"/>
      <c r="H12" s="128"/>
      <c r="I12" s="129"/>
      <c r="J12" s="28"/>
      <c r="K12" s="28"/>
      <c r="L12" s="28"/>
      <c r="M12" s="28"/>
      <c r="N12" s="28"/>
      <c r="O12" s="28"/>
      <c r="P12" s="28"/>
    </row>
    <row r="13" spans="1:16" ht="24.75" customHeight="1" thickBot="1" x14ac:dyDescent="0.3">
      <c r="A13" s="2"/>
      <c r="B13" s="22" t="s">
        <v>113</v>
      </c>
      <c r="C13" s="125"/>
      <c r="D13" s="2"/>
      <c r="E13" s="2"/>
      <c r="F13" s="2"/>
      <c r="G13" s="21"/>
      <c r="H13" s="21"/>
      <c r="I13" s="9"/>
      <c r="J13" s="28"/>
      <c r="K13" s="28"/>
      <c r="L13" s="28"/>
      <c r="M13" s="28"/>
      <c r="N13" s="28"/>
      <c r="O13" s="28"/>
      <c r="P13" s="28"/>
    </row>
    <row r="14" spans="1:16" ht="67.5" customHeight="1" x14ac:dyDescent="0.25">
      <c r="A14" s="167" t="s">
        <v>233</v>
      </c>
      <c r="B14" s="194" t="s">
        <v>234</v>
      </c>
      <c r="C14" s="195">
        <v>140</v>
      </c>
      <c r="D14" s="36">
        <v>15.2</v>
      </c>
      <c r="E14" s="36">
        <v>14.3</v>
      </c>
      <c r="F14" s="103">
        <v>39.700000000000003</v>
      </c>
      <c r="G14" s="576">
        <f>(D14+F14)*4+E14*9</f>
        <v>348.30000000000007</v>
      </c>
      <c r="H14" s="588">
        <v>0</v>
      </c>
      <c r="I14" s="175">
        <v>47.01</v>
      </c>
      <c r="J14" s="28"/>
      <c r="K14" s="28"/>
      <c r="L14" s="28"/>
      <c r="M14" s="28"/>
      <c r="N14" s="28"/>
      <c r="O14" s="28"/>
      <c r="P14" s="28"/>
    </row>
    <row r="15" spans="1:16" ht="42" customHeight="1" x14ac:dyDescent="0.25">
      <c r="A15" s="302">
        <v>692</v>
      </c>
      <c r="B15" s="346" t="s">
        <v>11</v>
      </c>
      <c r="C15" s="569" t="s">
        <v>235</v>
      </c>
      <c r="D15" s="595">
        <v>3.8</v>
      </c>
      <c r="E15" s="595">
        <v>3.2</v>
      </c>
      <c r="F15" s="595">
        <v>20.170000000000002</v>
      </c>
      <c r="G15" s="596">
        <f>(D15*4)+(E15*9)+(F15*4)</f>
        <v>124.68</v>
      </c>
      <c r="H15" s="596">
        <v>0</v>
      </c>
      <c r="I15" s="334">
        <v>6.9</v>
      </c>
      <c r="J15" s="37"/>
      <c r="K15" s="37"/>
      <c r="L15" s="43"/>
      <c r="M15" s="37"/>
      <c r="N15" s="37"/>
      <c r="O15" s="37"/>
      <c r="P15" s="37"/>
    </row>
    <row r="16" spans="1:16" ht="35.25" customHeight="1" thickBot="1" x14ac:dyDescent="0.3">
      <c r="A16" s="146" t="s">
        <v>125</v>
      </c>
      <c r="B16" s="231" t="s">
        <v>36</v>
      </c>
      <c r="C16" s="462" t="s">
        <v>236</v>
      </c>
      <c r="D16" s="100">
        <v>1.1299999999999999</v>
      </c>
      <c r="E16" s="100">
        <v>0.3</v>
      </c>
      <c r="F16" s="100">
        <v>7.47</v>
      </c>
      <c r="G16" s="296">
        <f>(D16*4)+(E16*9)+(F16*4)</f>
        <v>37.099999999999994</v>
      </c>
      <c r="H16" s="296">
        <v>0</v>
      </c>
      <c r="I16" s="233">
        <v>1.1499999999999999</v>
      </c>
      <c r="J16" s="37"/>
      <c r="K16" s="37"/>
      <c r="L16" s="37"/>
      <c r="M16" s="37"/>
      <c r="N16" s="37"/>
      <c r="O16" s="37"/>
      <c r="P16" s="37"/>
    </row>
    <row r="17" spans="1:17" ht="33" customHeight="1" thickBot="1" x14ac:dyDescent="0.3">
      <c r="A17" s="131" t="s">
        <v>125</v>
      </c>
      <c r="B17" s="289" t="s">
        <v>33</v>
      </c>
      <c r="C17" s="589">
        <v>109.4</v>
      </c>
      <c r="D17" s="105">
        <v>0.5</v>
      </c>
      <c r="E17" s="105">
        <v>0.5</v>
      </c>
      <c r="F17" s="583">
        <v>11.5</v>
      </c>
      <c r="G17" s="341">
        <f>(D17+F17)*4+E17*9</f>
        <v>52.5</v>
      </c>
      <c r="H17" s="590">
        <v>0</v>
      </c>
      <c r="I17" s="137">
        <v>11.94</v>
      </c>
      <c r="J17" s="43">
        <f>I17/C17*1000</f>
        <v>109.14076782449725</v>
      </c>
      <c r="K17" s="37"/>
      <c r="L17" s="37"/>
      <c r="M17" s="37"/>
      <c r="N17" s="37"/>
      <c r="O17" s="37"/>
      <c r="P17" s="37"/>
    </row>
    <row r="18" spans="1:17" ht="4.5" customHeight="1" thickBot="1" x14ac:dyDescent="0.3">
      <c r="A18" s="302"/>
      <c r="B18" s="571"/>
      <c r="C18" s="572"/>
      <c r="D18" s="332"/>
      <c r="E18" s="332"/>
      <c r="F18" s="332"/>
      <c r="G18" s="177"/>
      <c r="H18" s="177"/>
      <c r="I18" s="334"/>
      <c r="J18" s="43"/>
      <c r="K18" s="37"/>
      <c r="L18" s="37"/>
      <c r="M18" s="37"/>
      <c r="N18" s="37"/>
      <c r="O18" s="37"/>
      <c r="P18" s="37"/>
    </row>
    <row r="19" spans="1:17" ht="30" customHeight="1" thickTop="1" thickBot="1" x14ac:dyDescent="0.3">
      <c r="A19" s="527"/>
      <c r="B19" s="528" t="s">
        <v>8</v>
      </c>
      <c r="C19" s="524"/>
      <c r="D19" s="529">
        <f>SUM(D15:D17)</f>
        <v>5.43</v>
      </c>
      <c r="E19" s="529">
        <f>SUM(E15:E17)</f>
        <v>4</v>
      </c>
      <c r="F19" s="529">
        <f>SUM(F15:F17)</f>
        <v>39.14</v>
      </c>
      <c r="G19" s="530">
        <f>SUM(G15:G17)</f>
        <v>214.28</v>
      </c>
      <c r="H19" s="530">
        <f>SUM(H15:H17)</f>
        <v>0</v>
      </c>
      <c r="I19" s="531">
        <f>SUM(I14:I18)</f>
        <v>67</v>
      </c>
      <c r="J19" s="28"/>
      <c r="K19" s="28"/>
      <c r="L19" s="28"/>
      <c r="M19" s="28"/>
      <c r="N19" s="28"/>
      <c r="O19" s="28"/>
      <c r="P19" s="28"/>
    </row>
    <row r="20" spans="1:17" ht="30" customHeight="1" thickTop="1" thickBot="1" x14ac:dyDescent="0.3">
      <c r="A20" s="464"/>
      <c r="B20" s="22" t="s">
        <v>108</v>
      </c>
      <c r="C20" s="169"/>
      <c r="D20" s="25"/>
      <c r="E20" s="25"/>
      <c r="F20" s="25"/>
      <c r="G20" s="53"/>
      <c r="H20" s="264"/>
      <c r="I20" s="307"/>
      <c r="J20" s="28"/>
      <c r="K20" s="28"/>
      <c r="L20" s="28"/>
      <c r="M20" s="28"/>
      <c r="N20" s="28"/>
      <c r="O20" s="28"/>
      <c r="P20" s="28"/>
    </row>
    <row r="21" spans="1:17" ht="69.75" customHeight="1" thickBot="1" x14ac:dyDescent="0.3">
      <c r="A21" s="131" t="s">
        <v>233</v>
      </c>
      <c r="B21" s="194" t="s">
        <v>234</v>
      </c>
      <c r="C21" s="197">
        <v>180</v>
      </c>
      <c r="D21" s="36">
        <v>17.899999999999999</v>
      </c>
      <c r="E21" s="36">
        <v>16.8</v>
      </c>
      <c r="F21" s="36">
        <v>46.7</v>
      </c>
      <c r="G21" s="26">
        <f>(D21*4)+(E21*9)+(F21*4)</f>
        <v>409.6</v>
      </c>
      <c r="H21" s="63"/>
      <c r="I21" s="137">
        <v>57.89</v>
      </c>
      <c r="J21" s="28"/>
      <c r="K21" s="28"/>
      <c r="L21" s="28"/>
      <c r="M21" s="28"/>
      <c r="N21" s="28"/>
      <c r="O21" s="28"/>
      <c r="P21" s="28"/>
    </row>
    <row r="22" spans="1:17" ht="30" customHeight="1" thickBot="1" x14ac:dyDescent="0.3">
      <c r="A22" s="302">
        <v>692</v>
      </c>
      <c r="B22" s="346" t="s">
        <v>11</v>
      </c>
      <c r="C22" s="569" t="s">
        <v>235</v>
      </c>
      <c r="D22" s="595">
        <v>3.8</v>
      </c>
      <c r="E22" s="595">
        <v>3.2</v>
      </c>
      <c r="F22" s="595">
        <v>20.170000000000002</v>
      </c>
      <c r="G22" s="596">
        <f>(D22*4)+(E22*9)+(F22*4)</f>
        <v>124.68</v>
      </c>
      <c r="H22" s="596">
        <v>0</v>
      </c>
      <c r="I22" s="334">
        <v>6.9</v>
      </c>
      <c r="J22" s="28"/>
      <c r="K22" s="28"/>
      <c r="L22" s="28"/>
      <c r="M22" s="28"/>
      <c r="N22" s="28"/>
      <c r="O22" s="28"/>
      <c r="P22" s="28"/>
    </row>
    <row r="23" spans="1:17" ht="30" customHeight="1" thickBot="1" x14ac:dyDescent="0.3">
      <c r="A23" s="277" t="s">
        <v>15</v>
      </c>
      <c r="B23" s="194" t="s">
        <v>91</v>
      </c>
      <c r="C23" s="195">
        <v>20.3</v>
      </c>
      <c r="D23" s="100">
        <v>1.26</v>
      </c>
      <c r="E23" s="100">
        <v>0.34</v>
      </c>
      <c r="F23" s="100">
        <v>8.3000000000000007</v>
      </c>
      <c r="G23" s="26">
        <f>(D23*4)+(E23*9)+(F23*4)</f>
        <v>41.300000000000004</v>
      </c>
      <c r="H23" s="26">
        <v>0</v>
      </c>
      <c r="I23" s="228">
        <v>1.27</v>
      </c>
      <c r="J23" s="28"/>
      <c r="K23" s="28"/>
      <c r="L23" s="28"/>
      <c r="M23" s="28"/>
      <c r="N23" s="28"/>
      <c r="O23" s="28"/>
      <c r="P23" s="28"/>
    </row>
    <row r="24" spans="1:17" ht="37.5" customHeight="1" thickBot="1" x14ac:dyDescent="0.3">
      <c r="A24" s="131" t="s">
        <v>125</v>
      </c>
      <c r="B24" s="289" t="s">
        <v>33</v>
      </c>
      <c r="C24" s="589">
        <v>109.4</v>
      </c>
      <c r="D24" s="105">
        <v>0.5</v>
      </c>
      <c r="E24" s="105">
        <v>0.5</v>
      </c>
      <c r="F24" s="583">
        <v>11.5</v>
      </c>
      <c r="G24" s="341">
        <f>(D24+F24)*4+E24*9</f>
        <v>52.5</v>
      </c>
      <c r="H24" s="590">
        <v>0</v>
      </c>
      <c r="I24" s="137">
        <v>11.94</v>
      </c>
      <c r="J24" s="43">
        <f>I24/C24*1000</f>
        <v>109.14076782449725</v>
      </c>
      <c r="K24" s="28"/>
      <c r="L24" s="28"/>
      <c r="M24" s="28"/>
      <c r="N24" s="28"/>
      <c r="O24" s="28"/>
      <c r="P24" s="28"/>
    </row>
    <row r="25" spans="1:17" ht="6" customHeight="1" thickBot="1" x14ac:dyDescent="0.3">
      <c r="A25" s="302"/>
      <c r="B25" s="571"/>
      <c r="C25" s="572"/>
      <c r="D25" s="332"/>
      <c r="E25" s="332"/>
      <c r="F25" s="332"/>
      <c r="G25" s="177"/>
      <c r="H25" s="177"/>
      <c r="I25" s="334"/>
      <c r="J25" s="43"/>
      <c r="K25" s="28"/>
      <c r="L25" s="28"/>
      <c r="M25" s="28"/>
      <c r="N25" s="28"/>
      <c r="O25" s="28"/>
      <c r="P25" s="28"/>
    </row>
    <row r="26" spans="1:17" ht="30" customHeight="1" thickTop="1" thickBot="1" x14ac:dyDescent="0.3">
      <c r="A26" s="465"/>
      <c r="B26" s="418" t="s">
        <v>8</v>
      </c>
      <c r="C26" s="417"/>
      <c r="D26" s="419">
        <f>SUM(D21:D24)</f>
        <v>23.46</v>
      </c>
      <c r="E26" s="419">
        <f>SUM(E21:E24)</f>
        <v>20.84</v>
      </c>
      <c r="F26" s="419">
        <f>SUM(F21:F24)</f>
        <v>86.67</v>
      </c>
      <c r="G26" s="420">
        <f>SUM(G21:G24)</f>
        <v>628.07999999999993</v>
      </c>
      <c r="H26" s="420">
        <f>SUM(H21:H24)</f>
        <v>0</v>
      </c>
      <c r="I26" s="421">
        <f>SUM(I21:I25)</f>
        <v>78</v>
      </c>
      <c r="J26" s="28"/>
      <c r="K26" s="28"/>
      <c r="L26" s="28"/>
      <c r="M26" s="28"/>
      <c r="N26" s="28"/>
      <c r="O26" s="28"/>
      <c r="P26" s="28"/>
    </row>
    <row r="27" spans="1:17" ht="28.5" customHeight="1" thickTop="1" thickBot="1" x14ac:dyDescent="0.3">
      <c r="A27" s="6"/>
      <c r="B27" s="95" t="s">
        <v>30</v>
      </c>
      <c r="C27" s="119"/>
      <c r="D27" s="6"/>
      <c r="E27" s="6"/>
      <c r="F27" s="6"/>
      <c r="G27" s="219"/>
      <c r="H27" s="219"/>
      <c r="I27" s="151"/>
      <c r="J27" s="28"/>
      <c r="K27" s="28"/>
      <c r="L27" s="28"/>
      <c r="M27" s="28"/>
      <c r="N27" s="28"/>
      <c r="O27" s="28"/>
      <c r="P27" s="28"/>
      <c r="Q27" s="27"/>
    </row>
    <row r="28" spans="1:17" ht="48" customHeight="1" x14ac:dyDescent="0.25">
      <c r="A28" s="364" t="s">
        <v>101</v>
      </c>
      <c r="B28" s="221" t="s">
        <v>100</v>
      </c>
      <c r="C28" s="649">
        <v>80</v>
      </c>
      <c r="D28" s="62">
        <v>0.42</v>
      </c>
      <c r="E28" s="62">
        <v>3</v>
      </c>
      <c r="F28" s="62">
        <v>1.38</v>
      </c>
      <c r="G28" s="63">
        <f>(D28+F28)*4+E28*9</f>
        <v>34.200000000000003</v>
      </c>
      <c r="H28" s="63">
        <v>0</v>
      </c>
      <c r="I28" s="228">
        <v>17.59</v>
      </c>
      <c r="J28" s="37"/>
      <c r="K28" s="37"/>
      <c r="L28" s="37"/>
      <c r="M28" s="37"/>
      <c r="N28" s="37"/>
      <c r="O28" s="37"/>
      <c r="P28" s="37"/>
      <c r="Q28" s="28"/>
    </row>
    <row r="29" spans="1:17" ht="45.75" customHeight="1" thickBot="1" x14ac:dyDescent="0.3">
      <c r="A29" s="365" t="s">
        <v>114</v>
      </c>
      <c r="B29" s="346" t="s">
        <v>158</v>
      </c>
      <c r="C29" s="222" t="s">
        <v>124</v>
      </c>
      <c r="D29" s="332">
        <v>1.8</v>
      </c>
      <c r="E29" s="332">
        <v>4.2</v>
      </c>
      <c r="F29" s="332">
        <v>9.9</v>
      </c>
      <c r="G29" s="177">
        <f t="shared" ref="G29:G34" si="0">(D29*4)+(E29*9)+(F29*4)</f>
        <v>84.600000000000009</v>
      </c>
      <c r="H29" s="177">
        <v>0</v>
      </c>
      <c r="I29" s="334">
        <v>6.92</v>
      </c>
      <c r="J29" s="37"/>
      <c r="K29" s="37"/>
      <c r="L29" s="37"/>
      <c r="M29" s="37"/>
      <c r="N29" s="37"/>
      <c r="O29" s="37"/>
      <c r="P29" s="37"/>
      <c r="Q29" s="27"/>
    </row>
    <row r="30" spans="1:17" ht="54.75" customHeight="1" thickBot="1" x14ac:dyDescent="0.3">
      <c r="A30" s="131">
        <v>439</v>
      </c>
      <c r="B30" s="196" t="s">
        <v>238</v>
      </c>
      <c r="C30" s="197">
        <v>90</v>
      </c>
      <c r="D30" s="24">
        <v>11</v>
      </c>
      <c r="E30" s="24">
        <v>6.84</v>
      </c>
      <c r="F30" s="24">
        <v>5.49</v>
      </c>
      <c r="G30" s="10">
        <v>212.7</v>
      </c>
      <c r="H30" s="10">
        <v>0</v>
      </c>
      <c r="I30" s="148">
        <v>48.65</v>
      </c>
      <c r="J30" s="37"/>
      <c r="K30" s="37"/>
      <c r="L30" s="37"/>
      <c r="M30" s="37"/>
      <c r="N30" s="37"/>
      <c r="O30" s="37"/>
      <c r="P30" s="37"/>
    </row>
    <row r="31" spans="1:17" ht="54" customHeight="1" thickBot="1" x14ac:dyDescent="0.3">
      <c r="A31" s="131" t="s">
        <v>141</v>
      </c>
      <c r="B31" s="196" t="s">
        <v>195</v>
      </c>
      <c r="C31" s="131">
        <v>150</v>
      </c>
      <c r="D31" s="24">
        <v>8.9</v>
      </c>
      <c r="E31" s="24">
        <v>5.9</v>
      </c>
      <c r="F31" s="24">
        <v>40.5</v>
      </c>
      <c r="G31" s="54">
        <f>(D31*4)+(E31*9)+(F31*4)</f>
        <v>250.7</v>
      </c>
      <c r="H31" s="54">
        <v>0</v>
      </c>
      <c r="I31" s="148">
        <v>12.76</v>
      </c>
      <c r="J31" s="37"/>
      <c r="K31" s="37"/>
      <c r="L31" s="37"/>
      <c r="M31" s="37"/>
      <c r="N31" s="37"/>
      <c r="O31" s="37"/>
      <c r="P31" s="37"/>
    </row>
    <row r="32" spans="1:17" ht="62.25" customHeight="1" thickBot="1" x14ac:dyDescent="0.3">
      <c r="A32" s="146" t="s">
        <v>83</v>
      </c>
      <c r="B32" s="206" t="s">
        <v>104</v>
      </c>
      <c r="C32" s="345" t="s">
        <v>92</v>
      </c>
      <c r="D32" s="93">
        <v>0.15</v>
      </c>
      <c r="E32" s="93">
        <v>0</v>
      </c>
      <c r="F32" s="93">
        <v>19.28</v>
      </c>
      <c r="G32" s="232">
        <f t="shared" si="0"/>
        <v>77.72</v>
      </c>
      <c r="H32" s="296">
        <v>60</v>
      </c>
      <c r="I32" s="160">
        <v>8.02</v>
      </c>
      <c r="J32" s="37"/>
      <c r="K32" s="37"/>
      <c r="L32" s="37"/>
      <c r="M32" s="37"/>
      <c r="N32" s="37"/>
      <c r="O32" s="37"/>
      <c r="P32" s="37"/>
    </row>
    <row r="33" spans="1:16" ht="45.75" customHeight="1" thickBot="1" x14ac:dyDescent="0.3">
      <c r="A33" s="131" t="s">
        <v>15</v>
      </c>
      <c r="B33" s="196" t="s">
        <v>36</v>
      </c>
      <c r="C33" s="197">
        <v>18.55</v>
      </c>
      <c r="D33" s="24">
        <v>2.2999999999999998</v>
      </c>
      <c r="E33" s="24">
        <v>0.6</v>
      </c>
      <c r="F33" s="24">
        <v>15.3</v>
      </c>
      <c r="G33" s="26">
        <f t="shared" si="0"/>
        <v>75.8</v>
      </c>
      <c r="H33" s="26">
        <v>0</v>
      </c>
      <c r="I33" s="137">
        <v>1.1599999999999999</v>
      </c>
      <c r="J33" s="43">
        <f>I33/C33*1000</f>
        <v>62.533692722371953</v>
      </c>
      <c r="K33" s="37"/>
      <c r="L33" s="37"/>
      <c r="M33" s="37"/>
      <c r="N33" s="37"/>
      <c r="O33" s="37"/>
      <c r="P33" s="37"/>
    </row>
    <row r="34" spans="1:16" ht="36" customHeight="1" thickBot="1" x14ac:dyDescent="0.3">
      <c r="A34" s="131" t="s">
        <v>15</v>
      </c>
      <c r="B34" s="205" t="s">
        <v>13</v>
      </c>
      <c r="C34" s="217">
        <v>14.4</v>
      </c>
      <c r="D34" s="9">
        <v>1.1000000000000001</v>
      </c>
      <c r="E34" s="61">
        <v>0.3</v>
      </c>
      <c r="F34" s="61">
        <v>7.4</v>
      </c>
      <c r="G34" s="55">
        <f t="shared" si="0"/>
        <v>36.700000000000003</v>
      </c>
      <c r="H34" s="26">
        <v>0</v>
      </c>
      <c r="I34" s="148">
        <v>0.9</v>
      </c>
      <c r="J34" s="43">
        <f>I34/C34*1000</f>
        <v>62.5</v>
      </c>
      <c r="K34" s="37"/>
      <c r="L34" s="37"/>
      <c r="M34" s="37"/>
      <c r="N34" s="37"/>
      <c r="O34" s="37"/>
      <c r="P34" s="37"/>
    </row>
    <row r="35" spans="1:16" ht="3.75" customHeight="1" thickBot="1" x14ac:dyDescent="0.3">
      <c r="A35" s="167"/>
      <c r="B35" s="231"/>
      <c r="C35" s="215"/>
      <c r="D35" s="24"/>
      <c r="E35" s="24"/>
      <c r="F35" s="24"/>
      <c r="G35" s="26"/>
      <c r="H35" s="26"/>
      <c r="I35" s="228"/>
      <c r="J35" s="43" t="e">
        <f>I35/C35*1000</f>
        <v>#DIV/0!</v>
      </c>
      <c r="K35" s="28"/>
      <c r="L35" s="28"/>
      <c r="M35" s="28"/>
      <c r="N35" s="28"/>
      <c r="O35" s="28"/>
      <c r="P35" s="28"/>
    </row>
    <row r="36" spans="1:16" ht="30.75" customHeight="1" thickTop="1" thickBot="1" x14ac:dyDescent="0.3">
      <c r="A36" s="458"/>
      <c r="B36" s="459" t="s">
        <v>8</v>
      </c>
      <c r="C36" s="417"/>
      <c r="D36" s="419">
        <f t="shared" ref="D36:I36" si="1">SUM(D28:D35)</f>
        <v>25.67</v>
      </c>
      <c r="E36" s="419">
        <f t="shared" si="1"/>
        <v>20.84</v>
      </c>
      <c r="F36" s="419">
        <f>SUM(F28:F35)</f>
        <v>99.250000000000014</v>
      </c>
      <c r="G36" s="419">
        <f t="shared" si="1"/>
        <v>772.42000000000007</v>
      </c>
      <c r="H36" s="420">
        <f t="shared" si="1"/>
        <v>60</v>
      </c>
      <c r="I36" s="421">
        <f t="shared" si="1"/>
        <v>96</v>
      </c>
      <c r="J36" s="37"/>
      <c r="K36" s="37"/>
      <c r="L36" s="37"/>
      <c r="M36" s="37"/>
      <c r="N36" s="37"/>
      <c r="O36" s="37"/>
      <c r="P36" s="37"/>
    </row>
    <row r="37" spans="1:16" ht="33.75" hidden="1" customHeight="1" thickBot="1" x14ac:dyDescent="0.3">
      <c r="A37" s="6"/>
      <c r="B37" s="12" t="s">
        <v>10</v>
      </c>
      <c r="C37" s="143"/>
      <c r="D37" s="8">
        <f>D19+D36</f>
        <v>31.1</v>
      </c>
      <c r="E37" s="8">
        <f>E19+E36</f>
        <v>24.84</v>
      </c>
      <c r="F37" s="8">
        <f>F19+F36</f>
        <v>138.39000000000001</v>
      </c>
      <c r="G37" s="39">
        <f>G19+G36</f>
        <v>986.7</v>
      </c>
      <c r="H37" s="115"/>
      <c r="I37" s="156"/>
      <c r="J37" s="28"/>
      <c r="K37" s="37"/>
      <c r="L37" s="37"/>
      <c r="M37" s="37"/>
      <c r="N37" s="37"/>
      <c r="O37" s="28"/>
      <c r="P37" s="28"/>
    </row>
    <row r="38" spans="1:16" ht="27.75" customHeight="1" thickTop="1" thickBot="1" x14ac:dyDescent="0.3">
      <c r="A38" s="4"/>
      <c r="B38" s="96" t="s">
        <v>31</v>
      </c>
      <c r="C38" s="130"/>
      <c r="D38" s="4"/>
      <c r="E38" s="4"/>
      <c r="F38" s="4"/>
      <c r="G38" s="42"/>
      <c r="H38" s="42"/>
      <c r="I38" s="155"/>
      <c r="J38" s="28"/>
      <c r="K38" s="37"/>
      <c r="L38" s="37"/>
      <c r="M38" s="37"/>
      <c r="N38" s="37"/>
      <c r="O38" s="28"/>
      <c r="P38" s="28"/>
    </row>
    <row r="39" spans="1:16" ht="38.25" customHeight="1" x14ac:dyDescent="0.25">
      <c r="A39" s="364" t="s">
        <v>101</v>
      </c>
      <c r="B39" s="221" t="s">
        <v>100</v>
      </c>
      <c r="C39" s="649">
        <v>100</v>
      </c>
      <c r="D39" s="62">
        <v>0.7</v>
      </c>
      <c r="E39" s="62">
        <v>5</v>
      </c>
      <c r="F39" s="62">
        <v>2.2999999999999998</v>
      </c>
      <c r="G39" s="63">
        <f>(D39+F39)*4+E39*9</f>
        <v>57</v>
      </c>
      <c r="H39" s="63">
        <v>0</v>
      </c>
      <c r="I39" s="228">
        <v>21.99</v>
      </c>
      <c r="J39" s="37"/>
      <c r="K39" s="37"/>
      <c r="L39" s="37"/>
      <c r="M39" s="37"/>
      <c r="N39" s="37"/>
      <c r="O39" s="37"/>
      <c r="P39" s="37"/>
    </row>
    <row r="40" spans="1:16" ht="45" customHeight="1" thickBot="1" x14ac:dyDescent="0.3">
      <c r="A40" s="365" t="s">
        <v>114</v>
      </c>
      <c r="B40" s="346" t="s">
        <v>158</v>
      </c>
      <c r="C40" s="222" t="s">
        <v>78</v>
      </c>
      <c r="D40" s="332">
        <v>4.3</v>
      </c>
      <c r="E40" s="332">
        <v>5.6</v>
      </c>
      <c r="F40" s="332">
        <v>12.6</v>
      </c>
      <c r="G40" s="177">
        <f t="shared" ref="G40:G45" si="2">(D40*4)+(E40*9)+(F40*4)</f>
        <v>118</v>
      </c>
      <c r="H40" s="177">
        <v>0</v>
      </c>
      <c r="I40" s="334">
        <v>9.49</v>
      </c>
      <c r="J40" s="37"/>
      <c r="K40" s="37"/>
      <c r="L40" s="37"/>
      <c r="M40" s="37"/>
      <c r="N40" s="37"/>
      <c r="O40" s="37"/>
      <c r="P40" s="37"/>
    </row>
    <row r="41" spans="1:16" ht="54.75" customHeight="1" thickBot="1" x14ac:dyDescent="0.3">
      <c r="A41" s="131">
        <v>439</v>
      </c>
      <c r="B41" s="196" t="s">
        <v>238</v>
      </c>
      <c r="C41" s="197">
        <v>100</v>
      </c>
      <c r="D41" s="24">
        <v>12</v>
      </c>
      <c r="E41" s="24">
        <v>7.4</v>
      </c>
      <c r="F41" s="24">
        <v>6.5</v>
      </c>
      <c r="G41" s="177">
        <f t="shared" si="2"/>
        <v>140.60000000000002</v>
      </c>
      <c r="H41" s="10">
        <v>0</v>
      </c>
      <c r="I41" s="148">
        <v>54</v>
      </c>
      <c r="J41" s="37"/>
      <c r="K41" s="37"/>
      <c r="L41" s="37"/>
      <c r="M41" s="37"/>
      <c r="N41" s="37"/>
      <c r="O41" s="37"/>
      <c r="P41" s="37"/>
    </row>
    <row r="42" spans="1:16" ht="39.75" customHeight="1" thickBot="1" x14ac:dyDescent="0.3">
      <c r="A42" s="131" t="s">
        <v>141</v>
      </c>
      <c r="B42" s="194" t="s">
        <v>196</v>
      </c>
      <c r="C42" s="125">
        <v>200</v>
      </c>
      <c r="D42" s="36">
        <v>10.6</v>
      </c>
      <c r="E42" s="36">
        <v>7.08</v>
      </c>
      <c r="F42" s="36">
        <v>48.6</v>
      </c>
      <c r="G42" s="54">
        <f t="shared" si="2"/>
        <v>300.52</v>
      </c>
      <c r="H42" s="54">
        <v>0</v>
      </c>
      <c r="I42" s="148">
        <v>16.940000000000001</v>
      </c>
      <c r="J42" s="37"/>
      <c r="K42" s="37"/>
      <c r="L42" s="37"/>
      <c r="M42" s="37"/>
      <c r="N42" s="37"/>
      <c r="O42" s="37"/>
      <c r="P42" s="37"/>
    </row>
    <row r="43" spans="1:16" ht="63.75" customHeight="1" thickBot="1" x14ac:dyDescent="0.3">
      <c r="A43" s="146" t="s">
        <v>83</v>
      </c>
      <c r="B43" s="196" t="s">
        <v>104</v>
      </c>
      <c r="C43" s="603" t="s">
        <v>93</v>
      </c>
      <c r="D43" s="24">
        <v>0.15</v>
      </c>
      <c r="E43" s="24">
        <v>0</v>
      </c>
      <c r="F43" s="24">
        <v>19.28</v>
      </c>
      <c r="G43" s="26">
        <f t="shared" si="2"/>
        <v>77.72</v>
      </c>
      <c r="H43" s="26">
        <v>70</v>
      </c>
      <c r="I43" s="148">
        <v>8.11</v>
      </c>
      <c r="J43" s="37"/>
      <c r="K43" s="37"/>
      <c r="L43" s="37"/>
      <c r="M43" s="37"/>
      <c r="N43" s="37"/>
      <c r="O43" s="37"/>
      <c r="P43" s="37"/>
    </row>
    <row r="44" spans="1:16" ht="37.5" customHeight="1" thickBot="1" x14ac:dyDescent="0.3">
      <c r="A44" s="131" t="s">
        <v>15</v>
      </c>
      <c r="B44" s="196" t="s">
        <v>36</v>
      </c>
      <c r="C44" s="197">
        <v>37</v>
      </c>
      <c r="D44" s="24">
        <v>2.2999999999999998</v>
      </c>
      <c r="E44" s="24">
        <v>0.6</v>
      </c>
      <c r="F44" s="24">
        <v>15.3</v>
      </c>
      <c r="G44" s="26">
        <f t="shared" si="2"/>
        <v>75.8</v>
      </c>
      <c r="H44" s="26">
        <v>0</v>
      </c>
      <c r="I44" s="148">
        <v>2.3199999999999998</v>
      </c>
      <c r="J44" s="43">
        <f>I44/C44*1000</f>
        <v>62.702702702702702</v>
      </c>
      <c r="K44" s="37"/>
      <c r="L44" s="37"/>
      <c r="M44" s="37"/>
      <c r="N44" s="37"/>
      <c r="O44" s="37"/>
      <c r="P44" s="37"/>
    </row>
    <row r="45" spans="1:16" ht="37.5" customHeight="1" thickBot="1" x14ac:dyDescent="0.3">
      <c r="A45" s="131" t="s">
        <v>15</v>
      </c>
      <c r="B45" s="205" t="s">
        <v>13</v>
      </c>
      <c r="C45" s="217">
        <v>34.299999999999997</v>
      </c>
      <c r="D45" s="9">
        <v>1.1000000000000001</v>
      </c>
      <c r="E45" s="61">
        <v>0.3</v>
      </c>
      <c r="F45" s="61">
        <v>7.4</v>
      </c>
      <c r="G45" s="55">
        <f t="shared" si="2"/>
        <v>36.700000000000003</v>
      </c>
      <c r="H45" s="26">
        <v>0</v>
      </c>
      <c r="I45" s="148">
        <v>2.15</v>
      </c>
      <c r="J45" s="43">
        <f>I45/C45*1000</f>
        <v>62.682215743440238</v>
      </c>
      <c r="K45" s="37"/>
      <c r="L45" s="37"/>
      <c r="M45" s="37"/>
      <c r="N45" s="37"/>
      <c r="O45" s="37"/>
      <c r="P45" s="37"/>
    </row>
    <row r="46" spans="1:16" ht="5.25" customHeight="1" thickBot="1" x14ac:dyDescent="0.3">
      <c r="A46" s="167"/>
      <c r="B46" s="231"/>
      <c r="C46" s="215"/>
      <c r="D46" s="24"/>
      <c r="E46" s="24"/>
      <c r="F46" s="24"/>
      <c r="G46" s="26"/>
      <c r="H46" s="26"/>
      <c r="I46" s="228"/>
      <c r="J46" s="43" t="e">
        <f>I46/C46*1000</f>
        <v>#DIV/0!</v>
      </c>
      <c r="K46" s="37"/>
      <c r="L46" s="37"/>
      <c r="M46" s="37"/>
      <c r="N46" s="28"/>
      <c r="O46" s="37"/>
      <c r="P46" s="28"/>
    </row>
    <row r="47" spans="1:16" ht="33.75" customHeight="1" thickTop="1" thickBot="1" x14ac:dyDescent="0.3">
      <c r="A47" s="458"/>
      <c r="B47" s="459" t="s">
        <v>8</v>
      </c>
      <c r="C47" s="417"/>
      <c r="D47" s="419">
        <f t="shared" ref="D47:I47" si="3">SUM(D39:D46)</f>
        <v>31.150000000000002</v>
      </c>
      <c r="E47" s="419">
        <f t="shared" si="3"/>
        <v>25.98</v>
      </c>
      <c r="F47" s="419">
        <f t="shared" si="3"/>
        <v>111.98</v>
      </c>
      <c r="G47" s="419">
        <f t="shared" si="3"/>
        <v>806.34</v>
      </c>
      <c r="H47" s="420">
        <f t="shared" si="3"/>
        <v>70</v>
      </c>
      <c r="I47" s="421">
        <f t="shared" si="3"/>
        <v>114.99999999999999</v>
      </c>
      <c r="J47" s="37"/>
      <c r="K47" s="37"/>
      <c r="L47" s="37"/>
      <c r="M47" s="37"/>
      <c r="N47" s="37"/>
      <c r="O47" s="37"/>
      <c r="P47" s="37"/>
    </row>
    <row r="48" spans="1:16" ht="30" customHeight="1" thickTop="1" thickBot="1" x14ac:dyDescent="0.3">
      <c r="A48" s="6"/>
      <c r="B48" s="12"/>
      <c r="C48" s="143"/>
      <c r="D48" s="8"/>
      <c r="E48" s="8"/>
      <c r="F48" s="8"/>
      <c r="G48" s="236"/>
      <c r="H48" s="236"/>
      <c r="I48" s="151"/>
      <c r="J48" s="28"/>
      <c r="K48" s="28"/>
      <c r="L48" s="28"/>
      <c r="M48" s="28"/>
      <c r="N48" s="28"/>
      <c r="O48" s="28"/>
      <c r="P48" s="28"/>
    </row>
    <row r="49" spans="1:16" ht="28.5" customHeight="1" thickBot="1" x14ac:dyDescent="0.3">
      <c r="A49" s="6"/>
      <c r="B49" s="59" t="s">
        <v>127</v>
      </c>
      <c r="C49" s="143"/>
      <c r="D49" s="8"/>
      <c r="E49" s="8"/>
      <c r="F49" s="8"/>
      <c r="G49" s="39"/>
      <c r="H49" s="39"/>
      <c r="I49" s="151"/>
    </row>
    <row r="50" spans="1:16" ht="33" customHeight="1" thickBot="1" x14ac:dyDescent="0.35">
      <c r="A50" s="651" t="s">
        <v>233</v>
      </c>
      <c r="B50" s="371" t="s">
        <v>237</v>
      </c>
      <c r="C50" s="520">
        <v>120</v>
      </c>
      <c r="D50" s="348">
        <v>15.2</v>
      </c>
      <c r="E50" s="348">
        <v>14.3</v>
      </c>
      <c r="F50" s="348">
        <v>39.700000000000003</v>
      </c>
      <c r="G50" s="322">
        <f>(D50+F50)*4+E50*9</f>
        <v>348.30000000000007</v>
      </c>
      <c r="H50" s="546">
        <v>0</v>
      </c>
      <c r="I50" s="652">
        <v>38.79</v>
      </c>
      <c r="J50" s="30"/>
      <c r="K50" s="29"/>
      <c r="L50" s="31"/>
      <c r="M50" s="31"/>
      <c r="N50" s="31"/>
      <c r="O50" s="31"/>
      <c r="P50" s="31"/>
    </row>
    <row r="51" spans="1:16" ht="42" customHeight="1" thickBot="1" x14ac:dyDescent="0.35">
      <c r="A51" s="131" t="s">
        <v>137</v>
      </c>
      <c r="B51" s="196" t="s">
        <v>12</v>
      </c>
      <c r="C51" s="197">
        <v>200</v>
      </c>
      <c r="D51" s="24">
        <v>1.4</v>
      </c>
      <c r="E51" s="24">
        <v>1.6</v>
      </c>
      <c r="F51" s="575">
        <v>16.399999999999999</v>
      </c>
      <c r="G51" s="220">
        <f>(D51*4)+(E51*9)+(F51*4)</f>
        <v>85.6</v>
      </c>
      <c r="H51" s="330">
        <v>0</v>
      </c>
      <c r="I51" s="148">
        <v>1.93</v>
      </c>
      <c r="J51" s="29"/>
      <c r="K51" s="29"/>
      <c r="L51" s="31"/>
      <c r="M51" s="31"/>
      <c r="N51" s="31"/>
      <c r="O51" s="31"/>
      <c r="P51" s="31"/>
    </row>
    <row r="52" spans="1:16" ht="30.75" customHeight="1" thickBot="1" x14ac:dyDescent="0.35">
      <c r="A52" s="133" t="s">
        <v>76</v>
      </c>
      <c r="B52" s="205" t="s">
        <v>36</v>
      </c>
      <c r="C52" s="217">
        <v>20.45</v>
      </c>
      <c r="D52" s="100">
        <v>1.26</v>
      </c>
      <c r="E52" s="100">
        <v>0.34</v>
      </c>
      <c r="F52" s="100">
        <v>8.3000000000000007</v>
      </c>
      <c r="G52" s="26">
        <f>(D52+F52)*4+E52*9</f>
        <v>41.300000000000004</v>
      </c>
      <c r="H52" s="26">
        <v>0</v>
      </c>
      <c r="I52" s="137">
        <v>1.28</v>
      </c>
      <c r="J52" s="43">
        <f>I52/C52*1000</f>
        <v>62.591687041564803</v>
      </c>
      <c r="K52" s="29"/>
      <c r="L52" s="31"/>
      <c r="M52" s="31"/>
      <c r="N52" s="31"/>
      <c r="O52" s="31"/>
      <c r="P52" s="31"/>
    </row>
    <row r="53" spans="1:16" ht="16.5" customHeight="1" thickBot="1" x14ac:dyDescent="0.35">
      <c r="A53" s="167"/>
      <c r="B53" s="194"/>
      <c r="C53" s="195"/>
      <c r="D53" s="2"/>
      <c r="E53" s="3"/>
      <c r="F53" s="3"/>
      <c r="G53" s="55"/>
      <c r="H53" s="26"/>
      <c r="I53" s="175"/>
      <c r="J53" s="43"/>
      <c r="K53" s="29"/>
      <c r="L53" s="31"/>
      <c r="M53" s="31"/>
      <c r="N53" s="31"/>
      <c r="O53" s="31"/>
      <c r="P53" s="31"/>
    </row>
    <row r="54" spans="1:16" ht="30" customHeight="1" thickBot="1" x14ac:dyDescent="0.35">
      <c r="A54" s="653"/>
      <c r="B54" s="598" t="s">
        <v>8</v>
      </c>
      <c r="C54" s="599"/>
      <c r="D54" s="600">
        <f t="shared" ref="D54:I54" si="4">SUM(D50:D53)</f>
        <v>17.86</v>
      </c>
      <c r="E54" s="600">
        <f t="shared" si="4"/>
        <v>16.240000000000002</v>
      </c>
      <c r="F54" s="600">
        <f t="shared" si="4"/>
        <v>64.400000000000006</v>
      </c>
      <c r="G54" s="600">
        <f t="shared" si="4"/>
        <v>475.2000000000001</v>
      </c>
      <c r="H54" s="600">
        <f t="shared" si="4"/>
        <v>0</v>
      </c>
      <c r="I54" s="602">
        <f t="shared" si="4"/>
        <v>42</v>
      </c>
      <c r="J54" s="29"/>
      <c r="K54" s="29"/>
      <c r="L54" s="31"/>
      <c r="M54" s="31"/>
      <c r="N54" s="31"/>
      <c r="O54" s="31"/>
      <c r="P54" s="31"/>
    </row>
    <row r="55" spans="1:16" ht="35.1" customHeight="1" thickBot="1" x14ac:dyDescent="0.3">
      <c r="A55" s="422"/>
      <c r="B55" s="59" t="s">
        <v>152</v>
      </c>
      <c r="C55" s="422"/>
      <c r="D55" s="422"/>
      <c r="E55" s="422"/>
      <c r="F55" s="422"/>
      <c r="G55" s="422"/>
      <c r="H55" s="422"/>
      <c r="I55" s="422"/>
    </row>
    <row r="56" spans="1:16" ht="35.1" customHeight="1" thickBot="1" x14ac:dyDescent="0.3">
      <c r="A56" s="131">
        <v>439</v>
      </c>
      <c r="B56" s="196" t="s">
        <v>238</v>
      </c>
      <c r="C56" s="197">
        <v>100</v>
      </c>
      <c r="D56" s="24">
        <v>12</v>
      </c>
      <c r="E56" s="24">
        <v>7.4</v>
      </c>
      <c r="F56" s="24">
        <v>6.5</v>
      </c>
      <c r="G56" s="177">
        <f>(D56*4)+(E56*9)+(F56*4)</f>
        <v>140.60000000000002</v>
      </c>
      <c r="H56" s="10">
        <v>0</v>
      </c>
      <c r="I56" s="148">
        <v>54</v>
      </c>
    </row>
    <row r="57" spans="1:16" ht="35.1" customHeight="1" thickBot="1" x14ac:dyDescent="0.3">
      <c r="A57" s="131" t="s">
        <v>141</v>
      </c>
      <c r="B57" s="196" t="s">
        <v>195</v>
      </c>
      <c r="C57" s="131">
        <v>150</v>
      </c>
      <c r="D57" s="24">
        <v>8.9</v>
      </c>
      <c r="E57" s="24">
        <v>5.9</v>
      </c>
      <c r="F57" s="24">
        <v>40.5</v>
      </c>
      <c r="G57" s="54">
        <f>(D57*4)+(E57*9)+(F57*4)</f>
        <v>250.7</v>
      </c>
      <c r="H57" s="54">
        <v>0</v>
      </c>
      <c r="I57" s="148">
        <v>12.76</v>
      </c>
    </row>
    <row r="58" spans="1:16" ht="60.75" customHeight="1" thickBot="1" x14ac:dyDescent="0.3">
      <c r="A58" s="131" t="s">
        <v>83</v>
      </c>
      <c r="B58" s="196" t="s">
        <v>104</v>
      </c>
      <c r="C58" s="603" t="s">
        <v>93</v>
      </c>
      <c r="D58" s="24">
        <v>0.15</v>
      </c>
      <c r="E58" s="24">
        <v>0</v>
      </c>
      <c r="F58" s="24">
        <v>19.28</v>
      </c>
      <c r="G58" s="26">
        <f>(D58*4)+(E58*9)+(F58*4)</f>
        <v>77.72</v>
      </c>
      <c r="H58" s="26">
        <v>70</v>
      </c>
      <c r="I58" s="148">
        <v>8.11</v>
      </c>
    </row>
    <row r="59" spans="1:16" ht="35.1" customHeight="1" thickBot="1" x14ac:dyDescent="0.3">
      <c r="A59" s="131" t="s">
        <v>15</v>
      </c>
      <c r="B59" s="196" t="s">
        <v>36</v>
      </c>
      <c r="C59" s="197">
        <v>50</v>
      </c>
      <c r="D59" s="24">
        <v>2.1800000000000002</v>
      </c>
      <c r="E59" s="24">
        <v>0.28000000000000003</v>
      </c>
      <c r="F59" s="24">
        <v>13.56</v>
      </c>
      <c r="G59" s="26">
        <f>(D59*4)+(E59*9)+(F59*4)</f>
        <v>65.48</v>
      </c>
      <c r="H59" s="26">
        <v>0</v>
      </c>
      <c r="I59" s="148">
        <v>3.13</v>
      </c>
      <c r="J59" s="43">
        <f>I59/C59*1000</f>
        <v>62.6</v>
      </c>
    </row>
    <row r="60" spans="1:16" ht="6" customHeight="1" thickBot="1" x14ac:dyDescent="0.3">
      <c r="A60" s="131"/>
      <c r="B60" s="196"/>
      <c r="C60" s="197"/>
      <c r="D60" s="24"/>
      <c r="E60" s="24"/>
      <c r="F60" s="24"/>
      <c r="G60" s="26"/>
      <c r="H60" s="26"/>
      <c r="I60" s="137"/>
      <c r="J60" s="43" t="e">
        <f>I60/C60*1000</f>
        <v>#DIV/0!</v>
      </c>
    </row>
    <row r="61" spans="1:16" ht="35.1" customHeight="1" thickTop="1" thickBot="1" x14ac:dyDescent="0.3">
      <c r="A61" s="532"/>
      <c r="B61" s="418" t="s">
        <v>8</v>
      </c>
      <c r="C61" s="417"/>
      <c r="D61" s="420">
        <f t="shared" ref="D61:I61" si="5">SUM(D56:D60)</f>
        <v>23.229999999999997</v>
      </c>
      <c r="E61" s="420">
        <f t="shared" si="5"/>
        <v>13.58</v>
      </c>
      <c r="F61" s="420">
        <f t="shared" si="5"/>
        <v>79.84</v>
      </c>
      <c r="G61" s="420">
        <f t="shared" si="5"/>
        <v>534.5</v>
      </c>
      <c r="H61" s="420">
        <f t="shared" si="5"/>
        <v>70</v>
      </c>
      <c r="I61" s="436">
        <f t="shared" si="5"/>
        <v>78</v>
      </c>
    </row>
    <row r="62" spans="1:16" ht="35.1" customHeight="1" thickTop="1" x14ac:dyDescent="0.3">
      <c r="B62" s="32" t="s">
        <v>67</v>
      </c>
      <c r="C62" s="32"/>
      <c r="D62" s="32"/>
      <c r="E62" s="86"/>
      <c r="F62" s="85"/>
      <c r="G62" s="85"/>
      <c r="H62" s="85"/>
    </row>
    <row r="63" spans="1:16" ht="20.25" x14ac:dyDescent="0.3">
      <c r="B63" s="673"/>
      <c r="C63" s="673"/>
      <c r="D63" s="673"/>
      <c r="E63" s="86"/>
      <c r="F63" s="85"/>
      <c r="G63" s="85"/>
      <c r="H63" s="85"/>
    </row>
    <row r="64" spans="1:16" ht="20.25" x14ac:dyDescent="0.3">
      <c r="B64" s="740" t="s">
        <v>66</v>
      </c>
      <c r="C64" s="740"/>
      <c r="D64" s="740"/>
      <c r="E64" s="85"/>
      <c r="F64" s="85"/>
      <c r="G64" s="85"/>
      <c r="H64" s="85"/>
    </row>
    <row r="65" spans="2:8" ht="20.25" x14ac:dyDescent="0.3">
      <c r="B65" s="85"/>
      <c r="C65" s="85"/>
      <c r="D65" s="85"/>
      <c r="E65" s="85"/>
      <c r="F65" s="85"/>
      <c r="G65" s="85"/>
      <c r="H65" s="85"/>
    </row>
    <row r="66" spans="2:8" ht="20.25" x14ac:dyDescent="0.3">
      <c r="B66" s="32" t="s">
        <v>65</v>
      </c>
      <c r="C66" s="118"/>
      <c r="D66" s="32"/>
    </row>
  </sheetData>
  <mergeCells count="13">
    <mergeCell ref="D9:E9"/>
    <mergeCell ref="I4:J4"/>
    <mergeCell ref="B63:D63"/>
    <mergeCell ref="B64:D64"/>
    <mergeCell ref="B5:F5"/>
    <mergeCell ref="B6:F6"/>
    <mergeCell ref="I10:I11"/>
    <mergeCell ref="D8:I8"/>
    <mergeCell ref="C10:C12"/>
    <mergeCell ref="H10:H11"/>
    <mergeCell ref="D10:F11"/>
    <mergeCell ref="F7:I7"/>
    <mergeCell ref="G10:G11"/>
  </mergeCells>
  <phoneticPr fontId="1" type="noConversion"/>
  <printOptions horizontalCentered="1"/>
  <pageMargins left="0.19685039370078741" right="0.39370078740157483" top="0.19685039370078741" bottom="0.98425196850393704" header="0.70866141732283472" footer="0.51181102362204722"/>
  <pageSetup paperSize="9" scale="36" orientation="portrait" r:id="rId1"/>
  <headerFooter alignWithMargins="0"/>
  <colBreaks count="1" manualBreakCount="1">
    <brk id="10" max="5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74"/>
  <sheetViews>
    <sheetView topLeftCell="A4" zoomScale="60" zoomScaleNormal="60" zoomScaleSheetLayoutView="75" workbookViewId="0">
      <selection activeCell="E30" sqref="E30"/>
    </sheetView>
  </sheetViews>
  <sheetFormatPr defaultRowHeight="18" x14ac:dyDescent="0.25"/>
  <cols>
    <col min="1" max="1" width="13.1640625" style="1" customWidth="1"/>
    <col min="2" max="2" width="58.6640625" style="1" customWidth="1"/>
    <col min="3" max="3" width="14.75" style="1" customWidth="1"/>
    <col min="4" max="4" width="10.25" style="1" customWidth="1"/>
    <col min="5" max="5" width="9.75" style="1" customWidth="1"/>
    <col min="6" max="6" width="11.6640625" style="1" customWidth="1"/>
    <col min="7" max="7" width="10.9140625" style="1" customWidth="1"/>
    <col min="8" max="8" width="7.4140625" style="1" customWidth="1"/>
    <col min="9" max="9" width="13.33203125" style="1" customWidth="1"/>
    <col min="10" max="10" width="6.332031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8" spans="1:16" ht="33" x14ac:dyDescent="0.45">
      <c r="B8" s="674" t="s">
        <v>123</v>
      </c>
      <c r="C8" s="674"/>
      <c r="D8" s="674"/>
      <c r="E8" s="674"/>
      <c r="F8" s="674"/>
      <c r="I8" s="173"/>
      <c r="J8" s="173"/>
    </row>
    <row r="9" spans="1:16" ht="25.5" x14ac:dyDescent="0.35">
      <c r="B9" s="690"/>
      <c r="C9" s="690"/>
      <c r="D9" s="690"/>
      <c r="E9" s="690"/>
      <c r="F9" s="690"/>
      <c r="I9" s="173"/>
      <c r="J9" s="173"/>
    </row>
    <row r="10" spans="1:16" ht="24.95" customHeight="1" x14ac:dyDescent="0.4">
      <c r="E10" s="675" t="s">
        <v>299</v>
      </c>
      <c r="F10" s="675"/>
      <c r="G10" s="675"/>
      <c r="H10" s="675"/>
      <c r="I10" s="32"/>
      <c r="J10" s="32"/>
    </row>
    <row r="11" spans="1:16" ht="24.95" customHeight="1" x14ac:dyDescent="0.35">
      <c r="F11" s="47"/>
      <c r="G11" s="32"/>
      <c r="H11" s="32"/>
      <c r="I11" s="32"/>
    </row>
    <row r="12" spans="1:16" ht="48.75" customHeight="1" x14ac:dyDescent="0.6">
      <c r="A12" s="33" t="s">
        <v>16</v>
      </c>
      <c r="B12" s="34"/>
      <c r="C12" s="34"/>
      <c r="D12" s="676" t="s">
        <v>17</v>
      </c>
      <c r="E12" s="676"/>
      <c r="F12" s="676"/>
      <c r="G12" s="676"/>
      <c r="H12" s="676"/>
      <c r="I12" s="676"/>
    </row>
    <row r="13" spans="1:16" ht="39.950000000000003" customHeight="1" thickBot="1" x14ac:dyDescent="0.35">
      <c r="A13" s="35"/>
      <c r="B13" s="35"/>
      <c r="C13" s="35"/>
      <c r="D13" s="677">
        <v>1</v>
      </c>
      <c r="E13" s="677"/>
      <c r="I13" s="57"/>
    </row>
    <row r="14" spans="1:16" ht="37.5" customHeight="1" x14ac:dyDescent="0.25">
      <c r="A14" s="120" t="s">
        <v>0</v>
      </c>
      <c r="B14" s="121" t="s">
        <v>2</v>
      </c>
      <c r="C14" s="678" t="s">
        <v>18</v>
      </c>
      <c r="D14" s="681" t="s">
        <v>26</v>
      </c>
      <c r="E14" s="682"/>
      <c r="F14" s="683"/>
      <c r="G14" s="681" t="s">
        <v>21</v>
      </c>
      <c r="H14" s="678" t="s">
        <v>103</v>
      </c>
      <c r="I14" s="678" t="s">
        <v>27</v>
      </c>
      <c r="J14" s="44"/>
      <c r="K14" s="44"/>
      <c r="L14" s="44"/>
      <c r="M14" s="38"/>
      <c r="N14" s="44"/>
      <c r="O14" s="44"/>
      <c r="P14" s="44"/>
    </row>
    <row r="15" spans="1:16" ht="42" customHeight="1" thickBot="1" x14ac:dyDescent="0.3">
      <c r="A15" s="122" t="s">
        <v>1</v>
      </c>
      <c r="B15" s="123" t="s">
        <v>3</v>
      </c>
      <c r="C15" s="679"/>
      <c r="D15" s="684"/>
      <c r="E15" s="685"/>
      <c r="F15" s="686"/>
      <c r="G15" s="687"/>
      <c r="H15" s="688"/>
      <c r="I15" s="688"/>
      <c r="J15" s="44"/>
      <c r="K15" s="44"/>
      <c r="L15" s="44"/>
      <c r="M15" s="44"/>
      <c r="N15" s="44"/>
      <c r="O15" s="44"/>
      <c r="P15" s="44"/>
    </row>
    <row r="16" spans="1:16" ht="27" thickBot="1" x14ac:dyDescent="0.3">
      <c r="A16" s="124"/>
      <c r="B16" s="126"/>
      <c r="C16" s="680"/>
      <c r="D16" s="127" t="s">
        <v>4</v>
      </c>
      <c r="E16" s="127" t="s">
        <v>5</v>
      </c>
      <c r="F16" s="127" t="s">
        <v>6</v>
      </c>
      <c r="G16" s="128"/>
      <c r="H16" s="128"/>
      <c r="I16" s="129"/>
      <c r="J16" s="28"/>
      <c r="K16" s="28"/>
      <c r="L16" s="28"/>
      <c r="M16" s="28"/>
      <c r="N16" s="28"/>
      <c r="O16" s="28"/>
      <c r="P16" s="28"/>
    </row>
    <row r="17" spans="1:17" ht="25.5" customHeight="1" thickBot="1" x14ac:dyDescent="0.3">
      <c r="A17" s="13"/>
      <c r="B17" s="49" t="s">
        <v>7</v>
      </c>
      <c r="C17" s="13"/>
      <c r="D17" s="13"/>
      <c r="E17" s="13"/>
      <c r="F17" s="13"/>
      <c r="G17" s="46"/>
      <c r="H17" s="46"/>
      <c r="I17" s="20"/>
      <c r="J17" s="28"/>
      <c r="K17" s="28"/>
      <c r="L17" s="28"/>
      <c r="M17" s="28"/>
      <c r="N17" s="28"/>
      <c r="O17" s="28"/>
      <c r="P17" s="28"/>
    </row>
    <row r="18" spans="1:17" ht="36.75" customHeight="1" thickBot="1" x14ac:dyDescent="0.3">
      <c r="A18" s="125">
        <v>1</v>
      </c>
      <c r="B18" s="194" t="s">
        <v>120</v>
      </c>
      <c r="C18" s="195" t="s">
        <v>172</v>
      </c>
      <c r="D18" s="13">
        <v>4.8</v>
      </c>
      <c r="E18" s="13">
        <v>2.9</v>
      </c>
      <c r="F18" s="13">
        <v>24.5</v>
      </c>
      <c r="G18" s="67">
        <f>(D18*4)+(E18*9)+(F18*4)</f>
        <v>143.30000000000001</v>
      </c>
      <c r="H18" s="46">
        <v>0</v>
      </c>
      <c r="I18" s="367">
        <v>5.72</v>
      </c>
      <c r="J18" s="28"/>
      <c r="K18" s="28"/>
      <c r="L18" s="28"/>
      <c r="M18" s="28"/>
      <c r="N18" s="28"/>
      <c r="O18" s="28"/>
      <c r="P18" s="28"/>
    </row>
    <row r="19" spans="1:17" ht="42.75" customHeight="1" thickBot="1" x14ac:dyDescent="0.3">
      <c r="A19" s="131">
        <v>302</v>
      </c>
      <c r="B19" s="194" t="s">
        <v>146</v>
      </c>
      <c r="C19" s="195" t="s">
        <v>185</v>
      </c>
      <c r="D19" s="92">
        <v>8</v>
      </c>
      <c r="E19" s="92">
        <v>12.5</v>
      </c>
      <c r="F19" s="92">
        <v>22.1</v>
      </c>
      <c r="G19" s="67">
        <f>(D19*4)+(E19*9)+(F19*4)</f>
        <v>232.9</v>
      </c>
      <c r="H19" s="67">
        <v>0</v>
      </c>
      <c r="I19" s="367">
        <v>20.14</v>
      </c>
      <c r="J19" s="28"/>
      <c r="K19" s="28"/>
      <c r="L19" s="28"/>
      <c r="M19" s="28"/>
      <c r="N19" s="28"/>
      <c r="O19" s="28"/>
      <c r="P19" s="28"/>
    </row>
    <row r="20" spans="1:17" ht="39.75" customHeight="1" thickBot="1" x14ac:dyDescent="0.3">
      <c r="A20" s="131">
        <v>692</v>
      </c>
      <c r="B20" s="194" t="s">
        <v>11</v>
      </c>
      <c r="C20" s="195" t="s">
        <v>105</v>
      </c>
      <c r="D20" s="92">
        <v>3.8</v>
      </c>
      <c r="E20" s="92">
        <v>3.2</v>
      </c>
      <c r="F20" s="92">
        <v>20.170000000000002</v>
      </c>
      <c r="G20" s="67">
        <f>(D20*4)+(E20*9)+(F20*4)</f>
        <v>124.68</v>
      </c>
      <c r="H20" s="67">
        <v>0</v>
      </c>
      <c r="I20" s="175">
        <v>9.33</v>
      </c>
      <c r="J20" s="37"/>
      <c r="K20" s="37"/>
      <c r="L20" s="43"/>
      <c r="M20" s="37"/>
      <c r="N20" s="37"/>
      <c r="O20" s="37"/>
      <c r="P20" s="37"/>
    </row>
    <row r="21" spans="1:17" ht="39.75" customHeight="1" thickBot="1" x14ac:dyDescent="0.3">
      <c r="A21" s="131" t="s">
        <v>15</v>
      </c>
      <c r="B21" s="196" t="s">
        <v>36</v>
      </c>
      <c r="C21" s="197">
        <v>17.8</v>
      </c>
      <c r="D21" s="66">
        <v>0.7</v>
      </c>
      <c r="E21" s="66">
        <v>0.1</v>
      </c>
      <c r="F21" s="66">
        <v>1.7</v>
      </c>
      <c r="G21" s="67">
        <f>(D21*4)+(E21*9)+(F21*4)</f>
        <v>10.5</v>
      </c>
      <c r="H21" s="67">
        <v>0</v>
      </c>
      <c r="I21" s="201">
        <v>1.1100000000000001</v>
      </c>
      <c r="J21" s="43">
        <f>I21/C21*1000</f>
        <v>62.359550561797754</v>
      </c>
      <c r="K21" s="37"/>
      <c r="L21" s="37"/>
      <c r="M21" s="37"/>
      <c r="N21" s="37"/>
      <c r="O21" s="37"/>
      <c r="P21" s="37"/>
    </row>
    <row r="22" spans="1:17" ht="39.75" customHeight="1" thickBot="1" x14ac:dyDescent="0.3">
      <c r="A22" s="132" t="s">
        <v>25</v>
      </c>
      <c r="B22" s="198" t="s">
        <v>57</v>
      </c>
      <c r="C22" s="199" t="s">
        <v>186</v>
      </c>
      <c r="D22" s="113">
        <v>1.7</v>
      </c>
      <c r="E22" s="113">
        <v>0.4</v>
      </c>
      <c r="F22" s="113">
        <v>15.3</v>
      </c>
      <c r="G22" s="54">
        <f>(D22*4)+(E22*9)+(F22*4)</f>
        <v>71.600000000000009</v>
      </c>
      <c r="H22" s="54">
        <v>0</v>
      </c>
      <c r="I22" s="201">
        <v>30.7</v>
      </c>
      <c r="J22" s="43">
        <f>I22/C22*1000</f>
        <v>132.00326783334049</v>
      </c>
      <c r="K22" s="37"/>
      <c r="L22" s="37"/>
      <c r="M22" s="37"/>
      <c r="N22" s="37"/>
      <c r="O22" s="37"/>
      <c r="P22" s="37"/>
    </row>
    <row r="23" spans="1:17" ht="39.75" customHeight="1" thickBot="1" x14ac:dyDescent="0.3">
      <c r="A23" s="400"/>
      <c r="B23" s="401" t="s">
        <v>8</v>
      </c>
      <c r="C23" s="402"/>
      <c r="D23" s="397">
        <f>SUM(D18:D22)</f>
        <v>19</v>
      </c>
      <c r="E23" s="397">
        <f>SUM(E18:E22)</f>
        <v>19.100000000000001</v>
      </c>
      <c r="F23" s="397">
        <f>SUM(F18:F22)</f>
        <v>83.77000000000001</v>
      </c>
      <c r="G23" s="403">
        <f>SUM(G18:G22)</f>
        <v>582.98</v>
      </c>
      <c r="H23" s="404">
        <f>SUM(H19:H22)</f>
        <v>0</v>
      </c>
      <c r="I23" s="391">
        <f>SUM(I18:I22)</f>
        <v>67</v>
      </c>
      <c r="J23" s="28"/>
      <c r="K23" s="28"/>
      <c r="L23" s="28"/>
      <c r="M23" s="28"/>
      <c r="N23" s="28"/>
      <c r="O23" s="28"/>
      <c r="P23" s="28"/>
    </row>
    <row r="24" spans="1:17" ht="24.75" customHeight="1" thickBot="1" x14ac:dyDescent="0.3">
      <c r="A24" s="302"/>
      <c r="B24" s="304" t="s">
        <v>107</v>
      </c>
      <c r="C24" s="305"/>
      <c r="D24" s="68"/>
      <c r="E24" s="68"/>
      <c r="F24" s="68"/>
      <c r="G24" s="290"/>
      <c r="H24" s="87"/>
      <c r="I24" s="201"/>
      <c r="J24" s="28"/>
      <c r="K24" s="28"/>
      <c r="L24" s="28"/>
      <c r="M24" s="28"/>
      <c r="N24" s="28"/>
      <c r="O24" s="28"/>
      <c r="P24" s="28"/>
    </row>
    <row r="25" spans="1:17" ht="39.75" customHeight="1" x14ac:dyDescent="0.25">
      <c r="A25" s="125">
        <v>1</v>
      </c>
      <c r="B25" s="194" t="s">
        <v>174</v>
      </c>
      <c r="C25" s="195" t="s">
        <v>94</v>
      </c>
      <c r="D25" s="13">
        <v>4.8</v>
      </c>
      <c r="E25" s="13">
        <v>2.9</v>
      </c>
      <c r="F25" s="13">
        <v>24.5</v>
      </c>
      <c r="G25" s="67">
        <f>(D25*4)+(E25*9)+(F25*4)</f>
        <v>143.30000000000001</v>
      </c>
      <c r="H25" s="46">
        <v>0</v>
      </c>
      <c r="I25" s="367">
        <v>10.28</v>
      </c>
      <c r="J25" s="28"/>
      <c r="K25" s="28"/>
      <c r="L25" s="28"/>
      <c r="M25" s="28"/>
      <c r="N25" s="28"/>
      <c r="O25" s="28"/>
      <c r="P25" s="28"/>
    </row>
    <row r="26" spans="1:17" ht="39.75" customHeight="1" x14ac:dyDescent="0.25">
      <c r="A26" s="375">
        <v>302</v>
      </c>
      <c r="B26" s="346" t="s">
        <v>146</v>
      </c>
      <c r="C26" s="181" t="s">
        <v>79</v>
      </c>
      <c r="D26" s="318">
        <v>11.3</v>
      </c>
      <c r="E26" s="318">
        <v>16.8</v>
      </c>
      <c r="F26" s="376">
        <v>34.200000000000003</v>
      </c>
      <c r="G26" s="301">
        <f>(D26*4)+(E26*9)+(F26*4)</f>
        <v>333.20000000000005</v>
      </c>
      <c r="H26" s="319">
        <v>0</v>
      </c>
      <c r="I26" s="366">
        <v>24.68</v>
      </c>
      <c r="J26" s="28"/>
      <c r="K26" s="28"/>
      <c r="L26" s="28"/>
      <c r="M26" s="28"/>
      <c r="N26" s="28"/>
      <c r="O26" s="28"/>
      <c r="P26" s="28"/>
    </row>
    <row r="27" spans="1:17" ht="39.75" customHeight="1" thickBot="1" x14ac:dyDescent="0.3">
      <c r="A27" s="133">
        <v>692</v>
      </c>
      <c r="B27" s="261" t="s">
        <v>11</v>
      </c>
      <c r="C27" s="342" t="s">
        <v>105</v>
      </c>
      <c r="D27" s="97">
        <v>3.8</v>
      </c>
      <c r="E27" s="97">
        <v>3.2</v>
      </c>
      <c r="F27" s="97">
        <v>20.170000000000002</v>
      </c>
      <c r="G27" s="178">
        <f>(D27*4)+(E27*9)+(F27*4)</f>
        <v>124.68</v>
      </c>
      <c r="H27" s="178">
        <v>0</v>
      </c>
      <c r="I27" s="233">
        <v>9.33</v>
      </c>
      <c r="J27" s="28"/>
      <c r="K27" s="28"/>
      <c r="L27" s="28"/>
      <c r="M27" s="28"/>
      <c r="N27" s="28"/>
      <c r="O27" s="28"/>
      <c r="P27" s="28"/>
    </row>
    <row r="28" spans="1:17" ht="48" customHeight="1" thickBot="1" x14ac:dyDescent="0.3">
      <c r="A28" s="131" t="s">
        <v>15</v>
      </c>
      <c r="B28" s="196" t="s">
        <v>36</v>
      </c>
      <c r="C28" s="197">
        <v>48.1</v>
      </c>
      <c r="D28" s="66">
        <v>0.7</v>
      </c>
      <c r="E28" s="66">
        <v>0.1</v>
      </c>
      <c r="F28" s="66">
        <v>1.7</v>
      </c>
      <c r="G28" s="67">
        <f>(D28*4)+(E28*9)+(F28*4)</f>
        <v>10.5</v>
      </c>
      <c r="H28" s="67">
        <v>0</v>
      </c>
      <c r="I28" s="201">
        <v>3.01</v>
      </c>
      <c r="J28" s="43">
        <f>I28/C28*1000</f>
        <v>62.577962577962566</v>
      </c>
      <c r="K28" s="28"/>
      <c r="L28" s="28"/>
      <c r="M28" s="28"/>
      <c r="N28" s="28"/>
      <c r="O28" s="28"/>
      <c r="P28" s="28"/>
    </row>
    <row r="29" spans="1:17" ht="39.75" customHeight="1" thickBot="1" x14ac:dyDescent="0.3">
      <c r="A29" s="132" t="s">
        <v>25</v>
      </c>
      <c r="B29" s="198" t="s">
        <v>57</v>
      </c>
      <c r="C29" s="199" t="s">
        <v>186</v>
      </c>
      <c r="D29" s="113">
        <v>1.7</v>
      </c>
      <c r="E29" s="113">
        <v>0.4</v>
      </c>
      <c r="F29" s="113">
        <v>15.3</v>
      </c>
      <c r="G29" s="54">
        <f>(D29*4)+(E29*9)+(F29*4)</f>
        <v>71.600000000000009</v>
      </c>
      <c r="H29" s="54">
        <v>0</v>
      </c>
      <c r="I29" s="201">
        <v>30.7</v>
      </c>
      <c r="J29" s="43">
        <f>I29/C29*1000</f>
        <v>132.00326783334049</v>
      </c>
      <c r="K29" s="28"/>
      <c r="L29" s="28"/>
      <c r="M29" s="28"/>
      <c r="N29" s="28"/>
      <c r="O29" s="28"/>
      <c r="P29" s="28"/>
    </row>
    <row r="30" spans="1:17" ht="39.75" customHeight="1" thickBot="1" x14ac:dyDescent="0.3">
      <c r="A30" s="389"/>
      <c r="B30" s="388" t="s">
        <v>8</v>
      </c>
      <c r="C30" s="394"/>
      <c r="D30" s="395">
        <f>SUM(D25:D29)</f>
        <v>22.3</v>
      </c>
      <c r="E30" s="395">
        <f>SUM(E25:E29)</f>
        <v>23.4</v>
      </c>
      <c r="F30" s="395">
        <f>SUM(F25:F29)</f>
        <v>95.87</v>
      </c>
      <c r="G30" s="399">
        <f>SUM(G25:G29)</f>
        <v>683.28000000000009</v>
      </c>
      <c r="H30" s="399">
        <f>SUM(H26:H29)</f>
        <v>0</v>
      </c>
      <c r="I30" s="391">
        <f>SUM(I25:I29)</f>
        <v>78</v>
      </c>
      <c r="J30" s="28"/>
      <c r="K30" s="28"/>
      <c r="L30" s="28"/>
      <c r="M30" s="28"/>
      <c r="N30" s="28"/>
      <c r="O30" s="28"/>
      <c r="P30" s="28"/>
    </row>
    <row r="31" spans="1:17" ht="24.75" customHeight="1" thickBot="1" x14ac:dyDescent="0.3">
      <c r="A31" s="130"/>
      <c r="B31" s="96" t="s">
        <v>30</v>
      </c>
      <c r="C31" s="9"/>
      <c r="D31" s="9"/>
      <c r="E31" s="9"/>
      <c r="F31" s="9"/>
      <c r="G31" s="40"/>
      <c r="H31" s="40"/>
      <c r="I31" s="155"/>
      <c r="J31" s="28"/>
      <c r="K31" s="28"/>
      <c r="L31" s="28"/>
      <c r="M31" s="28"/>
      <c r="N31" s="28"/>
      <c r="O31" s="28"/>
      <c r="P31" s="28"/>
      <c r="Q31" s="27"/>
    </row>
    <row r="32" spans="1:17" ht="55.5" customHeight="1" x14ac:dyDescent="0.25">
      <c r="A32" s="372" t="s">
        <v>119</v>
      </c>
      <c r="B32" s="371" t="s">
        <v>118</v>
      </c>
      <c r="C32" s="193">
        <v>70</v>
      </c>
      <c r="D32" s="357">
        <v>0.85</v>
      </c>
      <c r="E32" s="357">
        <v>4.07</v>
      </c>
      <c r="F32" s="358">
        <v>2.8</v>
      </c>
      <c r="G32" s="220">
        <f t="shared" ref="G32:G38" si="0">(D32*4)+(E32*9)+(F32*4)</f>
        <v>51.230000000000004</v>
      </c>
      <c r="H32" s="363">
        <v>0</v>
      </c>
      <c r="I32" s="570">
        <v>16.420000000000002</v>
      </c>
      <c r="J32" s="37"/>
      <c r="K32" s="37"/>
      <c r="L32" s="37"/>
      <c r="M32" s="37"/>
      <c r="N32" s="37"/>
      <c r="O32" s="37"/>
      <c r="P32" s="37"/>
      <c r="Q32" s="28"/>
    </row>
    <row r="33" spans="1:17" ht="41.25" customHeight="1" thickBot="1" x14ac:dyDescent="0.3">
      <c r="A33" s="133">
        <v>139</v>
      </c>
      <c r="B33" s="261" t="s">
        <v>159</v>
      </c>
      <c r="C33" s="169">
        <v>200</v>
      </c>
      <c r="D33" s="68">
        <v>5.0999999999999996</v>
      </c>
      <c r="E33" s="68">
        <v>4.4000000000000004</v>
      </c>
      <c r="F33" s="68">
        <v>17.05</v>
      </c>
      <c r="G33" s="178">
        <f t="shared" si="0"/>
        <v>128.19999999999999</v>
      </c>
      <c r="H33" s="178">
        <v>0</v>
      </c>
      <c r="I33" s="208">
        <v>4.72</v>
      </c>
      <c r="J33" s="37"/>
      <c r="K33" s="37"/>
      <c r="L33" s="37"/>
      <c r="M33" s="37"/>
      <c r="N33" s="37"/>
      <c r="O33" s="37"/>
      <c r="P33" s="37"/>
      <c r="Q33" s="27"/>
    </row>
    <row r="34" spans="1:17" ht="37.5" customHeight="1" thickBot="1" x14ac:dyDescent="0.3">
      <c r="A34" s="131">
        <v>451</v>
      </c>
      <c r="B34" s="194" t="s">
        <v>173</v>
      </c>
      <c r="C34" s="167">
        <v>90</v>
      </c>
      <c r="D34" s="92">
        <v>14.14</v>
      </c>
      <c r="E34" s="92">
        <v>12.1</v>
      </c>
      <c r="F34" s="92">
        <v>7.92</v>
      </c>
      <c r="G34" s="67">
        <f t="shared" si="0"/>
        <v>197.14</v>
      </c>
      <c r="H34" s="67">
        <v>0</v>
      </c>
      <c r="I34" s="201">
        <v>50.78</v>
      </c>
      <c r="J34" s="37"/>
      <c r="K34" s="37"/>
      <c r="L34" s="37"/>
      <c r="M34" s="37"/>
      <c r="N34" s="37"/>
      <c r="O34" s="37"/>
      <c r="P34" s="37"/>
    </row>
    <row r="35" spans="1:17" ht="39.75" customHeight="1" thickBot="1" x14ac:dyDescent="0.3">
      <c r="A35" s="131">
        <v>516</v>
      </c>
      <c r="B35" s="196" t="s">
        <v>207</v>
      </c>
      <c r="C35" s="131" t="s">
        <v>184</v>
      </c>
      <c r="D35" s="66">
        <v>6.1</v>
      </c>
      <c r="E35" s="66">
        <v>9</v>
      </c>
      <c r="F35" s="66">
        <v>34.200000000000003</v>
      </c>
      <c r="G35" s="87">
        <f t="shared" si="0"/>
        <v>242.20000000000002</v>
      </c>
      <c r="H35" s="87">
        <v>0</v>
      </c>
      <c r="I35" s="202">
        <v>12.25</v>
      </c>
      <c r="J35" s="37"/>
      <c r="K35" s="37"/>
      <c r="L35" s="37"/>
      <c r="M35" s="37"/>
      <c r="N35" s="37"/>
      <c r="O35" s="37"/>
      <c r="P35" s="37"/>
    </row>
    <row r="36" spans="1:17" ht="39" customHeight="1" thickBot="1" x14ac:dyDescent="0.3">
      <c r="A36" s="180" t="s">
        <v>25</v>
      </c>
      <c r="B36" s="203" t="s">
        <v>154</v>
      </c>
      <c r="C36" s="181">
        <v>200</v>
      </c>
      <c r="D36" s="179">
        <v>0</v>
      </c>
      <c r="E36" s="179">
        <v>0</v>
      </c>
      <c r="F36" s="179">
        <v>19.399999999999999</v>
      </c>
      <c r="G36" s="177">
        <f t="shared" si="0"/>
        <v>77.599999999999994</v>
      </c>
      <c r="H36" s="291">
        <v>60</v>
      </c>
      <c r="I36" s="207">
        <v>8.32</v>
      </c>
      <c r="J36" s="43">
        <f>I36/C36*1000</f>
        <v>41.6</v>
      </c>
      <c r="K36" s="37"/>
      <c r="L36" s="37"/>
      <c r="M36" s="37"/>
      <c r="N36" s="37"/>
      <c r="O36" s="37"/>
      <c r="P36" s="37"/>
    </row>
    <row r="37" spans="1:17" ht="37.5" customHeight="1" thickBot="1" x14ac:dyDescent="0.3">
      <c r="A37" s="180" t="s">
        <v>15</v>
      </c>
      <c r="B37" s="204" t="s">
        <v>36</v>
      </c>
      <c r="C37" s="169">
        <v>37.5</v>
      </c>
      <c r="D37" s="88">
        <v>2.2999999999999998</v>
      </c>
      <c r="E37" s="88">
        <v>0.6</v>
      </c>
      <c r="F37" s="88">
        <v>15.3</v>
      </c>
      <c r="G37" s="178">
        <f t="shared" si="0"/>
        <v>75.8</v>
      </c>
      <c r="H37" s="69">
        <v>0</v>
      </c>
      <c r="I37" s="208">
        <v>2.35</v>
      </c>
      <c r="J37" s="43">
        <f>I37/C37*1000</f>
        <v>62.666666666666664</v>
      </c>
      <c r="K37" s="28"/>
      <c r="L37" s="28"/>
      <c r="M37" s="28"/>
      <c r="N37" s="28"/>
      <c r="O37" s="28"/>
      <c r="P37" s="28"/>
    </row>
    <row r="38" spans="1:17" ht="39" customHeight="1" thickBot="1" x14ac:dyDescent="0.3">
      <c r="A38" s="131" t="s">
        <v>15</v>
      </c>
      <c r="B38" s="205" t="s">
        <v>13</v>
      </c>
      <c r="C38" s="169">
        <v>18.5</v>
      </c>
      <c r="D38" s="88">
        <v>1.3</v>
      </c>
      <c r="E38" s="88">
        <v>0.3</v>
      </c>
      <c r="F38" s="88">
        <v>8.6999999999999993</v>
      </c>
      <c r="G38" s="69">
        <f t="shared" si="0"/>
        <v>42.699999999999996</v>
      </c>
      <c r="H38" s="69">
        <v>0</v>
      </c>
      <c r="I38" s="210">
        <v>1.1599999999999999</v>
      </c>
      <c r="J38" s="43">
        <f>I38/C38*1000</f>
        <v>62.702702702702702</v>
      </c>
      <c r="K38" s="28"/>
      <c r="L38" s="28"/>
      <c r="M38" s="28"/>
      <c r="N38" s="28"/>
      <c r="O38" s="28"/>
      <c r="P38" s="28"/>
    </row>
    <row r="39" spans="1:17" ht="38.25" customHeight="1" thickBot="1" x14ac:dyDescent="0.3">
      <c r="A39" s="396"/>
      <c r="B39" s="388" t="s">
        <v>8</v>
      </c>
      <c r="C39" s="389"/>
      <c r="D39" s="397">
        <f>SUM(D32:D38)</f>
        <v>29.79</v>
      </c>
      <c r="E39" s="397">
        <f>SUM(E32:E38)</f>
        <v>30.470000000000002</v>
      </c>
      <c r="F39" s="397">
        <f>SUM(F32:F38)</f>
        <v>105.37</v>
      </c>
      <c r="G39" s="390">
        <f>SUM(G32:G38)</f>
        <v>814.87</v>
      </c>
      <c r="H39" s="390">
        <f>SUM(H32:H38)</f>
        <v>60</v>
      </c>
      <c r="I39" s="398">
        <f>I38+I37+I36+I35+I34+I33+I32</f>
        <v>96</v>
      </c>
      <c r="J39" s="37"/>
      <c r="K39" s="37"/>
      <c r="L39" s="37"/>
      <c r="M39" s="37"/>
      <c r="N39" s="37"/>
      <c r="O39" s="37"/>
      <c r="P39" s="37"/>
    </row>
    <row r="40" spans="1:17" ht="33.75" hidden="1" customHeight="1" thickBot="1" x14ac:dyDescent="0.3">
      <c r="A40" s="119"/>
      <c r="B40" s="12" t="s">
        <v>10</v>
      </c>
      <c r="C40" s="143"/>
      <c r="D40" s="8" t="e">
        <f>#REF!+D39</f>
        <v>#REF!</v>
      </c>
      <c r="E40" s="8" t="e">
        <f>#REF!+E39</f>
        <v>#REF!</v>
      </c>
      <c r="F40" s="8" t="e">
        <f>#REF!+F39</f>
        <v>#REF!</v>
      </c>
      <c r="G40" s="39" t="e">
        <f>#REF!+G39</f>
        <v>#REF!</v>
      </c>
      <c r="H40" s="115"/>
      <c r="I40" s="156"/>
      <c r="J40" s="28"/>
      <c r="K40" s="37"/>
      <c r="L40" s="37"/>
      <c r="M40" s="37"/>
      <c r="N40" s="37"/>
      <c r="O40" s="28"/>
      <c r="P40" s="28"/>
    </row>
    <row r="41" spans="1:17" ht="21.75" customHeight="1" thickBot="1" x14ac:dyDescent="0.3">
      <c r="A41" s="130"/>
      <c r="B41" s="96" t="s">
        <v>31</v>
      </c>
      <c r="C41" s="130"/>
      <c r="D41" s="4"/>
      <c r="E41" s="4"/>
      <c r="F41" s="4"/>
      <c r="G41" s="42"/>
      <c r="H41" s="42"/>
      <c r="I41" s="155"/>
      <c r="J41" s="28"/>
      <c r="K41" s="37"/>
      <c r="L41" s="37"/>
      <c r="M41" s="37"/>
      <c r="N41" s="37"/>
      <c r="O41" s="28"/>
      <c r="P41" s="28"/>
    </row>
    <row r="42" spans="1:17" ht="45.75" customHeight="1" x14ac:dyDescent="0.25">
      <c r="A42" s="372" t="s">
        <v>119</v>
      </c>
      <c r="B42" s="371" t="s">
        <v>118</v>
      </c>
      <c r="C42" s="193">
        <v>100</v>
      </c>
      <c r="D42" s="357">
        <v>0.6</v>
      </c>
      <c r="E42" s="357">
        <v>3</v>
      </c>
      <c r="F42" s="358">
        <v>2.1</v>
      </c>
      <c r="G42" s="220">
        <f>(D42*4)+(E42*9)+(F42*4)</f>
        <v>37.799999999999997</v>
      </c>
      <c r="H42" s="363">
        <v>0</v>
      </c>
      <c r="I42" s="570">
        <v>23.44</v>
      </c>
      <c r="J42" s="37"/>
      <c r="K42" s="37"/>
      <c r="L42" s="37"/>
      <c r="M42" s="37"/>
      <c r="N42" s="37"/>
      <c r="O42" s="37"/>
      <c r="P42" s="37"/>
    </row>
    <row r="43" spans="1:17" ht="39.75" customHeight="1" thickBot="1" x14ac:dyDescent="0.3">
      <c r="A43" s="133">
        <v>139</v>
      </c>
      <c r="B43" s="261" t="s">
        <v>159</v>
      </c>
      <c r="C43" s="169">
        <v>250</v>
      </c>
      <c r="D43" s="68">
        <v>6.4</v>
      </c>
      <c r="E43" s="68">
        <v>5.5</v>
      </c>
      <c r="F43" s="68">
        <v>21.3</v>
      </c>
      <c r="G43" s="178">
        <f t="shared" ref="G43:G48" si="1">(D43*4)+(E43*9)+(F43*4)</f>
        <v>160.30000000000001</v>
      </c>
      <c r="H43" s="178">
        <v>0</v>
      </c>
      <c r="I43" s="208">
        <v>5.9</v>
      </c>
      <c r="J43" s="37"/>
      <c r="K43" s="37"/>
      <c r="L43" s="37"/>
      <c r="M43" s="37"/>
      <c r="N43" s="37"/>
      <c r="O43" s="37"/>
      <c r="P43" s="37"/>
    </row>
    <row r="44" spans="1:17" ht="43.5" customHeight="1" thickBot="1" x14ac:dyDescent="0.3">
      <c r="A44" s="131">
        <v>451</v>
      </c>
      <c r="B44" s="194" t="s">
        <v>176</v>
      </c>
      <c r="C44" s="167">
        <v>100</v>
      </c>
      <c r="D44" s="92">
        <v>11.2</v>
      </c>
      <c r="E44" s="92">
        <v>13.5</v>
      </c>
      <c r="F44" s="92">
        <v>20.8</v>
      </c>
      <c r="G44" s="67">
        <f t="shared" si="1"/>
        <v>249.5</v>
      </c>
      <c r="H44" s="67">
        <v>0</v>
      </c>
      <c r="I44" s="201">
        <v>56.48</v>
      </c>
      <c r="J44" s="37"/>
      <c r="K44" s="37"/>
      <c r="L44" s="37"/>
      <c r="M44" s="37"/>
      <c r="N44" s="37"/>
      <c r="O44" s="37"/>
      <c r="P44" s="37"/>
    </row>
    <row r="45" spans="1:17" ht="37.5" customHeight="1" thickBot="1" x14ac:dyDescent="0.3">
      <c r="A45" s="131">
        <v>516</v>
      </c>
      <c r="B45" s="196" t="s">
        <v>207</v>
      </c>
      <c r="C45" s="131" t="s">
        <v>208</v>
      </c>
      <c r="D45" s="66">
        <v>5.0999999999999996</v>
      </c>
      <c r="E45" s="66">
        <v>7.5</v>
      </c>
      <c r="F45" s="66">
        <v>28.5</v>
      </c>
      <c r="G45" s="87">
        <f t="shared" si="1"/>
        <v>201.9</v>
      </c>
      <c r="H45" s="87">
        <v>0</v>
      </c>
      <c r="I45" s="202">
        <v>18.34</v>
      </c>
      <c r="J45" s="37"/>
      <c r="K45" s="37"/>
      <c r="L45" s="37"/>
      <c r="M45" s="37"/>
      <c r="N45" s="37"/>
      <c r="O45" s="37"/>
      <c r="P45" s="37"/>
    </row>
    <row r="46" spans="1:17" ht="36" customHeight="1" thickBot="1" x14ac:dyDescent="0.3">
      <c r="A46" s="180" t="s">
        <v>25</v>
      </c>
      <c r="B46" s="203" t="s">
        <v>154</v>
      </c>
      <c r="C46" s="181">
        <v>200</v>
      </c>
      <c r="D46" s="179">
        <v>0</v>
      </c>
      <c r="E46" s="179">
        <v>0</v>
      </c>
      <c r="F46" s="179">
        <v>19.399999999999999</v>
      </c>
      <c r="G46" s="177">
        <f t="shared" si="1"/>
        <v>77.599999999999994</v>
      </c>
      <c r="H46" s="291">
        <v>70</v>
      </c>
      <c r="I46" s="207">
        <v>8.32</v>
      </c>
      <c r="J46" s="43">
        <f>I46/C46*1000</f>
        <v>41.6</v>
      </c>
      <c r="K46" s="37"/>
      <c r="L46" s="37"/>
      <c r="M46" s="37"/>
      <c r="N46" s="37"/>
      <c r="O46" s="37"/>
      <c r="P46" s="37"/>
    </row>
    <row r="47" spans="1:17" ht="36" customHeight="1" thickBot="1" x14ac:dyDescent="0.3">
      <c r="A47" s="133" t="s">
        <v>15</v>
      </c>
      <c r="B47" s="206" t="s">
        <v>36</v>
      </c>
      <c r="C47" s="169">
        <v>21.7</v>
      </c>
      <c r="D47" s="88">
        <v>1.4</v>
      </c>
      <c r="E47" s="88">
        <v>0.15</v>
      </c>
      <c r="F47" s="88">
        <v>9.9</v>
      </c>
      <c r="G47" s="178">
        <f t="shared" si="1"/>
        <v>46.55</v>
      </c>
      <c r="H47" s="69">
        <v>0</v>
      </c>
      <c r="I47" s="208">
        <v>1.35</v>
      </c>
      <c r="J47" s="43">
        <f>I47/C47*1000</f>
        <v>62.211981566820285</v>
      </c>
      <c r="K47" s="37"/>
      <c r="L47" s="37"/>
      <c r="M47" s="37"/>
      <c r="N47" s="28"/>
      <c r="O47" s="37"/>
      <c r="P47" s="28"/>
    </row>
    <row r="48" spans="1:17" ht="41.25" customHeight="1" thickBot="1" x14ac:dyDescent="0.3">
      <c r="A48" s="131" t="s">
        <v>15</v>
      </c>
      <c r="B48" s="205" t="s">
        <v>13</v>
      </c>
      <c r="C48" s="169">
        <v>18.5</v>
      </c>
      <c r="D48" s="88">
        <v>1.4</v>
      </c>
      <c r="E48" s="88">
        <v>0.15</v>
      </c>
      <c r="F48" s="88">
        <v>9.9</v>
      </c>
      <c r="G48" s="69">
        <f t="shared" si="1"/>
        <v>46.55</v>
      </c>
      <c r="H48" s="69">
        <v>0</v>
      </c>
      <c r="I48" s="210">
        <v>1.17</v>
      </c>
      <c r="J48" s="43">
        <f>I48/C48*1000</f>
        <v>63.243243243243235</v>
      </c>
      <c r="K48" s="37"/>
      <c r="L48" s="37"/>
      <c r="M48" s="37"/>
      <c r="N48" s="28"/>
      <c r="O48" s="37"/>
      <c r="P48" s="28"/>
    </row>
    <row r="49" spans="1:16" ht="1.5" customHeight="1" thickBot="1" x14ac:dyDescent="0.3">
      <c r="A49" s="131"/>
      <c r="B49" s="136"/>
      <c r="C49" s="169"/>
      <c r="D49" s="68">
        <f>SUM(D42:D48)</f>
        <v>26.099999999999994</v>
      </c>
      <c r="E49" s="68">
        <f>SUM(E42:E48)</f>
        <v>29.799999999999997</v>
      </c>
      <c r="F49" s="68">
        <f>SUM(F42:F48)</f>
        <v>111.9</v>
      </c>
      <c r="G49" s="87">
        <f>SUM(G42:G48)</f>
        <v>820.19999999999993</v>
      </c>
      <c r="H49" s="292"/>
      <c r="I49" s="182"/>
      <c r="J49" s="28"/>
      <c r="K49" s="37"/>
      <c r="L49" s="37"/>
      <c r="M49" s="37"/>
      <c r="N49" s="28"/>
      <c r="O49" s="37"/>
      <c r="P49" s="28"/>
    </row>
    <row r="50" spans="1:16" ht="41.25" customHeight="1" thickBot="1" x14ac:dyDescent="0.3">
      <c r="A50" s="405"/>
      <c r="B50" s="406" t="s">
        <v>8</v>
      </c>
      <c r="C50" s="407"/>
      <c r="D50" s="397">
        <f>SUM(D42:D48)</f>
        <v>26.099999999999994</v>
      </c>
      <c r="E50" s="397">
        <f>SUM(E42:E48)</f>
        <v>29.799999999999997</v>
      </c>
      <c r="F50" s="397">
        <f>SUM(F42:F48)</f>
        <v>111.9</v>
      </c>
      <c r="G50" s="390">
        <f>SUM(G42:G48)</f>
        <v>820.19999999999993</v>
      </c>
      <c r="H50" s="390">
        <f>SUM(H42:H48)</f>
        <v>70</v>
      </c>
      <c r="I50" s="398">
        <f>I48+I47+I46+I45+I44+I43+I42</f>
        <v>115</v>
      </c>
      <c r="J50" s="37"/>
      <c r="K50" s="37"/>
      <c r="L50" s="37"/>
      <c r="M50" s="37"/>
      <c r="N50" s="37"/>
      <c r="O50" s="37"/>
      <c r="P50" s="37"/>
    </row>
    <row r="51" spans="1:16" ht="42" hidden="1" customHeight="1" thickBot="1" x14ac:dyDescent="0.3">
      <c r="A51" s="119"/>
      <c r="B51" s="73"/>
      <c r="C51" s="143"/>
      <c r="D51" s="68"/>
      <c r="E51" s="68"/>
      <c r="F51" s="68"/>
      <c r="G51" s="67"/>
      <c r="H51" s="178"/>
      <c r="I51" s="157"/>
      <c r="J51" s="37"/>
      <c r="K51" s="37"/>
      <c r="L51" s="37"/>
      <c r="M51" s="37"/>
      <c r="N51" s="37"/>
      <c r="O51" s="37"/>
      <c r="P51" s="37"/>
    </row>
    <row r="52" spans="1:16" ht="22.5" customHeight="1" thickBot="1" x14ac:dyDescent="0.3">
      <c r="A52" s="138"/>
      <c r="B52" s="186" t="s">
        <v>24</v>
      </c>
      <c r="C52" s="176"/>
      <c r="D52" s="68"/>
      <c r="E52" s="68"/>
      <c r="F52" s="68"/>
      <c r="G52" s="87"/>
      <c r="H52" s="238"/>
      <c r="I52" s="153"/>
      <c r="J52" s="37"/>
      <c r="K52" s="37"/>
      <c r="L52" s="37"/>
      <c r="M52" s="37"/>
      <c r="N52" s="37"/>
      <c r="O52" s="37"/>
      <c r="P52" s="37"/>
    </row>
    <row r="53" spans="1:16" ht="36" customHeight="1" thickBot="1" x14ac:dyDescent="0.3">
      <c r="A53" s="282"/>
      <c r="B53" s="335" t="s">
        <v>89</v>
      </c>
      <c r="C53" s="132">
        <v>150</v>
      </c>
      <c r="D53" s="108">
        <v>5.0999999999999996</v>
      </c>
      <c r="E53" s="108">
        <v>19.2</v>
      </c>
      <c r="F53" s="108">
        <v>45.9</v>
      </c>
      <c r="G53" s="26">
        <f>(D53+F53)*4+E53*9</f>
        <v>376.79999999999995</v>
      </c>
      <c r="H53" s="54">
        <v>0</v>
      </c>
      <c r="I53" s="153">
        <v>25.95</v>
      </c>
      <c r="J53" s="43">
        <f>I53/C53*1000</f>
        <v>173</v>
      </c>
      <c r="K53" s="37"/>
      <c r="L53" s="37"/>
      <c r="M53" s="37"/>
      <c r="N53" s="37"/>
      <c r="O53" s="37"/>
      <c r="P53" s="37"/>
    </row>
    <row r="54" spans="1:16" ht="34.5" customHeight="1" thickBot="1" x14ac:dyDescent="0.3">
      <c r="A54" s="269">
        <v>693</v>
      </c>
      <c r="B54" s="196" t="s">
        <v>90</v>
      </c>
      <c r="C54" s="131" t="s">
        <v>245</v>
      </c>
      <c r="D54" s="24">
        <v>3.7</v>
      </c>
      <c r="E54" s="24">
        <v>3.5</v>
      </c>
      <c r="F54" s="24">
        <v>27</v>
      </c>
      <c r="G54" s="63">
        <f>(D54+F54)*4+E54*9</f>
        <v>154.30000000000001</v>
      </c>
      <c r="H54" s="63">
        <v>0</v>
      </c>
      <c r="I54" s="137">
        <v>6.05</v>
      </c>
      <c r="J54" s="37"/>
      <c r="K54" s="37"/>
      <c r="L54" s="37"/>
      <c r="M54" s="37"/>
      <c r="N54" s="37"/>
      <c r="O54" s="37"/>
      <c r="P54" s="37"/>
    </row>
    <row r="55" spans="1:16" ht="3" customHeight="1" thickBot="1" x14ac:dyDescent="0.3">
      <c r="A55" s="119"/>
      <c r="B55" s="50"/>
      <c r="C55" s="143"/>
      <c r="D55" s="8"/>
      <c r="E55" s="8"/>
      <c r="F55" s="8"/>
      <c r="G55" s="107"/>
      <c r="H55" s="293"/>
      <c r="I55" s="150"/>
      <c r="J55" s="37"/>
      <c r="K55" s="37"/>
      <c r="L55" s="37"/>
      <c r="M55" s="37"/>
      <c r="N55" s="37"/>
      <c r="O55" s="37"/>
      <c r="P55" s="37"/>
    </row>
    <row r="56" spans="1:16" ht="37.5" customHeight="1" thickBot="1" x14ac:dyDescent="0.3">
      <c r="A56" s="405"/>
      <c r="B56" s="406" t="s">
        <v>8</v>
      </c>
      <c r="C56" s="407"/>
      <c r="D56" s="408">
        <f>SUM(D53:D55)</f>
        <v>8.8000000000000007</v>
      </c>
      <c r="E56" s="408">
        <f>SUM(E53:E55)</f>
        <v>22.7</v>
      </c>
      <c r="F56" s="408">
        <f>SUM(F53:F55)</f>
        <v>72.900000000000006</v>
      </c>
      <c r="G56" s="409">
        <f>SUM(G53:G55)</f>
        <v>531.09999999999991</v>
      </c>
      <c r="H56" s="409"/>
      <c r="I56" s="410">
        <f>SUM(I53:I55)</f>
        <v>32</v>
      </c>
      <c r="J56" s="28"/>
      <c r="K56" s="28"/>
      <c r="L56" s="28"/>
      <c r="M56" s="28"/>
      <c r="N56" s="28"/>
      <c r="O56" s="28"/>
      <c r="P56" s="28"/>
    </row>
    <row r="57" spans="1:16" ht="30.75" customHeight="1" thickBot="1" x14ac:dyDescent="0.3">
      <c r="A57" s="133"/>
      <c r="B57" s="95" t="s">
        <v>127</v>
      </c>
      <c r="C57" s="169"/>
      <c r="D57" s="25"/>
      <c r="E57" s="25"/>
      <c r="F57" s="25"/>
      <c r="G57" s="53"/>
      <c r="H57" s="54"/>
      <c r="I57" s="150"/>
    </row>
    <row r="58" spans="1:16" ht="30.75" customHeight="1" thickBot="1" x14ac:dyDescent="0.3">
      <c r="A58" s="125">
        <v>1</v>
      </c>
      <c r="B58" s="194" t="s">
        <v>120</v>
      </c>
      <c r="C58" s="195" t="s">
        <v>175</v>
      </c>
      <c r="D58" s="13">
        <v>4.8</v>
      </c>
      <c r="E58" s="13">
        <v>2.9</v>
      </c>
      <c r="F58" s="13">
        <v>24.5</v>
      </c>
      <c r="G58" s="67">
        <f>(D58*4)+(E58*9)+(F58*4)</f>
        <v>143.30000000000001</v>
      </c>
      <c r="H58" s="46">
        <v>0</v>
      </c>
      <c r="I58" s="367">
        <v>13.02</v>
      </c>
    </row>
    <row r="59" spans="1:16" ht="39" customHeight="1" thickBot="1" x14ac:dyDescent="0.35">
      <c r="A59" s="131">
        <v>302</v>
      </c>
      <c r="B59" s="194" t="s">
        <v>146</v>
      </c>
      <c r="C59" s="167" t="s">
        <v>84</v>
      </c>
      <c r="D59" s="92">
        <v>5.7</v>
      </c>
      <c r="E59" s="92">
        <v>10.4</v>
      </c>
      <c r="F59" s="92">
        <v>27</v>
      </c>
      <c r="G59" s="67">
        <f>(D59*4)+(E59*9)+(F59*4)</f>
        <v>224.4</v>
      </c>
      <c r="H59" s="67">
        <v>0</v>
      </c>
      <c r="I59" s="367">
        <v>17.739999999999998</v>
      </c>
      <c r="J59" s="30"/>
      <c r="K59" s="29"/>
      <c r="L59" s="31"/>
      <c r="M59" s="31"/>
      <c r="N59" s="31"/>
      <c r="O59" s="31"/>
      <c r="P59" s="31"/>
    </row>
    <row r="60" spans="1:16" ht="37.5" customHeight="1" thickBot="1" x14ac:dyDescent="0.35">
      <c r="A60" s="131">
        <v>692</v>
      </c>
      <c r="B60" s="194" t="s">
        <v>11</v>
      </c>
      <c r="C60" s="167" t="s">
        <v>105</v>
      </c>
      <c r="D60" s="92">
        <v>3.8</v>
      </c>
      <c r="E60" s="92">
        <v>3.2</v>
      </c>
      <c r="F60" s="92">
        <v>20.170000000000002</v>
      </c>
      <c r="G60" s="67">
        <f>(D60*4)+(E60*9)+(F60*4)</f>
        <v>124.68</v>
      </c>
      <c r="H60" s="67">
        <v>0</v>
      </c>
      <c r="I60" s="200">
        <v>9.33</v>
      </c>
      <c r="J60" s="29"/>
      <c r="K60" s="29"/>
      <c r="L60" s="31"/>
      <c r="M60" s="31"/>
      <c r="N60" s="31"/>
      <c r="O60" s="31"/>
      <c r="P60" s="31"/>
    </row>
    <row r="61" spans="1:16" ht="34.5" customHeight="1" thickBot="1" x14ac:dyDescent="0.35">
      <c r="A61" s="167" t="s">
        <v>15</v>
      </c>
      <c r="B61" s="194" t="s">
        <v>36</v>
      </c>
      <c r="C61" s="167">
        <v>30.5</v>
      </c>
      <c r="D61" s="92">
        <v>2.2999999999999998</v>
      </c>
      <c r="E61" s="92">
        <v>0.3</v>
      </c>
      <c r="F61" s="92">
        <v>9.9</v>
      </c>
      <c r="G61" s="84">
        <f>(D61*4)+(E61*9)+(F61*4)</f>
        <v>51.5</v>
      </c>
      <c r="H61" s="84">
        <v>0</v>
      </c>
      <c r="I61" s="367">
        <v>1.91</v>
      </c>
      <c r="J61" s="43">
        <f>I61/C61*1000</f>
        <v>62.622950819672134</v>
      </c>
      <c r="K61" s="29"/>
      <c r="L61" s="31"/>
      <c r="M61" s="31"/>
      <c r="N61" s="31"/>
      <c r="O61" s="31"/>
      <c r="P61" s="31"/>
    </row>
    <row r="62" spans="1:16" ht="36.75" customHeight="1" thickBot="1" x14ac:dyDescent="0.35">
      <c r="A62" s="396"/>
      <c r="B62" s="577" t="s">
        <v>8</v>
      </c>
      <c r="C62" s="578"/>
      <c r="D62" s="579">
        <f>SUM(D57:D61)</f>
        <v>16.600000000000001</v>
      </c>
      <c r="E62" s="579">
        <f>SUM(E57:E61)</f>
        <v>16.8</v>
      </c>
      <c r="F62" s="579">
        <f>SUM(F57:F61)</f>
        <v>81.570000000000007</v>
      </c>
      <c r="G62" s="411">
        <f>SUM(G57:G61)</f>
        <v>543.88000000000011</v>
      </c>
      <c r="H62" s="580">
        <f>SUM(H57:H61)</f>
        <v>0</v>
      </c>
      <c r="I62" s="391">
        <f>I57+I59+I60+I61+I58</f>
        <v>42</v>
      </c>
      <c r="J62" s="29"/>
      <c r="K62" s="29"/>
      <c r="L62" s="31"/>
      <c r="M62" s="31"/>
      <c r="N62" s="31"/>
      <c r="O62" s="31"/>
      <c r="P62" s="31"/>
    </row>
    <row r="63" spans="1:16" ht="55.5" customHeight="1" thickBot="1" x14ac:dyDescent="0.3">
      <c r="A63" s="146"/>
      <c r="B63" s="95" t="s">
        <v>152</v>
      </c>
      <c r="C63" s="141"/>
      <c r="D63" s="5"/>
      <c r="E63" s="5"/>
      <c r="F63" s="5"/>
      <c r="G63" s="115"/>
      <c r="H63" s="115"/>
      <c r="I63" s="149"/>
    </row>
    <row r="64" spans="1:16" ht="35.1" customHeight="1" thickBot="1" x14ac:dyDescent="0.3">
      <c r="A64" s="131">
        <v>451</v>
      </c>
      <c r="B64" s="194" t="s">
        <v>173</v>
      </c>
      <c r="C64" s="167">
        <v>90</v>
      </c>
      <c r="D64" s="92">
        <v>11.2</v>
      </c>
      <c r="E64" s="92">
        <v>13.5</v>
      </c>
      <c r="F64" s="92">
        <v>20.82</v>
      </c>
      <c r="G64" s="67">
        <f>(D64*4)+(E64*9)+(F64*4)</f>
        <v>249.58</v>
      </c>
      <c r="H64" s="67">
        <v>0</v>
      </c>
      <c r="I64" s="202">
        <v>50.78</v>
      </c>
    </row>
    <row r="65" spans="1:10" ht="35.1" customHeight="1" thickBot="1" x14ac:dyDescent="0.3">
      <c r="A65" s="131">
        <v>516</v>
      </c>
      <c r="B65" s="196" t="s">
        <v>207</v>
      </c>
      <c r="C65" s="131" t="s">
        <v>208</v>
      </c>
      <c r="D65" s="66">
        <v>5.0999999999999996</v>
      </c>
      <c r="E65" s="66">
        <v>7.5</v>
      </c>
      <c r="F65" s="66">
        <v>28.5</v>
      </c>
      <c r="G65" s="87">
        <f>(D65*4)+(E65*9)+(F65*4)</f>
        <v>201.9</v>
      </c>
      <c r="H65" s="87">
        <v>0</v>
      </c>
      <c r="I65" s="202">
        <v>18.34</v>
      </c>
    </row>
    <row r="66" spans="1:10" ht="35.1" customHeight="1" thickBot="1" x14ac:dyDescent="0.3">
      <c r="A66" s="180" t="s">
        <v>25</v>
      </c>
      <c r="B66" s="203" t="s">
        <v>154</v>
      </c>
      <c r="C66" s="181">
        <v>200</v>
      </c>
      <c r="D66" s="179">
        <v>0</v>
      </c>
      <c r="E66" s="179">
        <v>0</v>
      </c>
      <c r="F66" s="179">
        <v>19.399999999999999</v>
      </c>
      <c r="G66" s="591">
        <f>(D66*4)+(E66*9)+(F66*4)</f>
        <v>77.599999999999994</v>
      </c>
      <c r="H66" s="291">
        <v>70</v>
      </c>
      <c r="I66" s="207">
        <v>8.32</v>
      </c>
    </row>
    <row r="67" spans="1:10" ht="35.1" customHeight="1" thickBot="1" x14ac:dyDescent="0.3">
      <c r="A67" s="133" t="s">
        <v>15</v>
      </c>
      <c r="B67" s="206" t="s">
        <v>36</v>
      </c>
      <c r="C67" s="169">
        <v>9</v>
      </c>
      <c r="D67" s="88">
        <v>1.4</v>
      </c>
      <c r="E67" s="88">
        <v>0.15</v>
      </c>
      <c r="F67" s="88">
        <v>9.9</v>
      </c>
      <c r="G67" s="69">
        <f>(D67*4)+(E67*9)+(F67*4)</f>
        <v>46.55</v>
      </c>
      <c r="H67" s="69">
        <v>0</v>
      </c>
      <c r="I67" s="208">
        <v>0.56000000000000005</v>
      </c>
      <c r="J67" s="43">
        <f>I67/C67*1000</f>
        <v>62.222222222222229</v>
      </c>
    </row>
    <row r="68" spans="1:10" ht="10.5" customHeight="1" thickBot="1" x14ac:dyDescent="0.3">
      <c r="A68" s="167"/>
      <c r="B68" s="386"/>
      <c r="C68" s="224"/>
      <c r="D68" s="36"/>
      <c r="E68" s="36"/>
      <c r="F68" s="36"/>
      <c r="G68" s="26"/>
      <c r="H68" s="26"/>
      <c r="I68" s="175"/>
      <c r="J68" s="43" t="e">
        <f>I68/C68*1000</f>
        <v>#DIV/0!</v>
      </c>
    </row>
    <row r="69" spans="1:10" ht="35.1" customHeight="1" thickTop="1" thickBot="1" x14ac:dyDescent="0.3">
      <c r="A69" s="384"/>
      <c r="B69" s="379" t="s">
        <v>8</v>
      </c>
      <c r="C69" s="380"/>
      <c r="D69" s="382">
        <f>SUM(D64:D68)</f>
        <v>17.699999999999996</v>
      </c>
      <c r="E69" s="382">
        <f>SUM(E64:E68)</f>
        <v>21.15</v>
      </c>
      <c r="F69" s="382">
        <f>SUM(F64:F68)</f>
        <v>78.62</v>
      </c>
      <c r="G69" s="382">
        <f>SUM(G64:G68)</f>
        <v>575.63</v>
      </c>
      <c r="H69" s="382">
        <f>SUM(H64:H68)</f>
        <v>70</v>
      </c>
      <c r="I69" s="383">
        <f>I65+I66+I67+I68+I64</f>
        <v>78</v>
      </c>
    </row>
    <row r="70" spans="1:10" ht="24.95" customHeight="1" thickTop="1" x14ac:dyDescent="0.3">
      <c r="B70" s="32" t="s">
        <v>46</v>
      </c>
      <c r="C70" s="32"/>
      <c r="D70" s="32"/>
      <c r="E70" s="85"/>
      <c r="F70" s="85"/>
      <c r="G70" s="85"/>
      <c r="H70" s="85"/>
    </row>
    <row r="71" spans="1:10" ht="20.25" x14ac:dyDescent="0.3">
      <c r="B71" s="673"/>
      <c r="C71" s="673"/>
      <c r="D71" s="673"/>
      <c r="E71" s="85"/>
      <c r="F71" s="85"/>
      <c r="G71" s="85"/>
      <c r="H71" s="85"/>
    </row>
    <row r="72" spans="1:10" ht="20.25" x14ac:dyDescent="0.3">
      <c r="B72" s="689" t="s">
        <v>48</v>
      </c>
      <c r="C72" s="689"/>
      <c r="D72" s="689"/>
    </row>
    <row r="73" spans="1:10" ht="20.25" x14ac:dyDescent="0.3">
      <c r="B73" s="85"/>
      <c r="C73" s="85"/>
      <c r="D73" s="85"/>
    </row>
    <row r="74" spans="1:10" ht="20.25" x14ac:dyDescent="0.3">
      <c r="B74" s="32" t="s">
        <v>47</v>
      </c>
      <c r="C74" s="32"/>
      <c r="D74" s="32"/>
    </row>
  </sheetData>
  <mergeCells count="12">
    <mergeCell ref="I14:I15"/>
    <mergeCell ref="B71:D71"/>
    <mergeCell ref="B72:D72"/>
    <mergeCell ref="B8:F8"/>
    <mergeCell ref="B9:F9"/>
    <mergeCell ref="D12:I12"/>
    <mergeCell ref="D13:E13"/>
    <mergeCell ref="C14:C16"/>
    <mergeCell ref="D14:F15"/>
    <mergeCell ref="G14:G15"/>
    <mergeCell ref="E10:H10"/>
    <mergeCell ref="H14:H15"/>
  </mergeCells>
  <printOptions horizontalCentered="1"/>
  <pageMargins left="0.19685039370078741" right="0.39370078740157483" top="0.19685039370078741" bottom="0.98425196850393704" header="0.70866141732283472" footer="0.51181102362204722"/>
  <pageSetup paperSize="9" scale="34" orientation="portrait" r:id="rId1"/>
  <headerFooter alignWithMargins="0"/>
  <colBreaks count="2" manualBreakCount="2">
    <brk id="12" max="59" man="1"/>
    <brk id="13" max="59" man="1"/>
  </col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rgb="FF7030A0"/>
  </sheetPr>
  <dimension ref="A1:Q71"/>
  <sheetViews>
    <sheetView topLeftCell="A4" zoomScale="60" zoomScaleNormal="60" zoomScaleSheetLayoutView="75" workbookViewId="0">
      <selection activeCell="F7" sqref="F7:I7"/>
    </sheetView>
  </sheetViews>
  <sheetFormatPr defaultRowHeight="18" x14ac:dyDescent="0.25"/>
  <cols>
    <col min="1" max="1" width="12.9140625" style="1" customWidth="1"/>
    <col min="2" max="2" width="67.5" style="1" customWidth="1"/>
    <col min="3" max="3" width="15.75" style="1" customWidth="1"/>
    <col min="4" max="4" width="8" style="1" customWidth="1"/>
    <col min="5" max="5" width="8.6640625" style="1"/>
    <col min="6" max="6" width="7.6640625" style="1" customWidth="1"/>
    <col min="7" max="8" width="8" style="1" customWidth="1"/>
    <col min="9" max="9" width="13.33203125" style="1" customWidth="1"/>
    <col min="10" max="10" width="7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714"/>
      <c r="J4" s="714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0.75" customHeight="1" x14ac:dyDescent="0.35">
      <c r="B6" s="690"/>
      <c r="C6" s="690"/>
      <c r="D6" s="690"/>
      <c r="E6" s="690"/>
      <c r="F6" s="690"/>
    </row>
    <row r="7" spans="1:16" ht="24.95" customHeight="1" x14ac:dyDescent="0.4">
      <c r="F7" s="739" t="s">
        <v>305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39.950000000000003" customHeight="1" thickBot="1" x14ac:dyDescent="0.35">
      <c r="A9" s="35"/>
      <c r="B9" s="35"/>
      <c r="C9" s="35"/>
      <c r="D9" s="677">
        <v>11</v>
      </c>
      <c r="E9" s="677"/>
    </row>
    <row r="10" spans="1:16" ht="37.5" customHeight="1" x14ac:dyDescent="0.25">
      <c r="A10" s="265" t="s">
        <v>0</v>
      </c>
      <c r="B10" s="140" t="s">
        <v>2</v>
      </c>
      <c r="C10" s="692" t="s">
        <v>18</v>
      </c>
      <c r="D10" s="695" t="s">
        <v>19</v>
      </c>
      <c r="E10" s="696"/>
      <c r="F10" s="697"/>
      <c r="G10" s="695" t="s">
        <v>21</v>
      </c>
      <c r="H10" s="692" t="s">
        <v>102</v>
      </c>
      <c r="I10" s="692" t="s">
        <v>23</v>
      </c>
      <c r="J10" s="44"/>
      <c r="K10" s="44"/>
      <c r="L10" s="44"/>
      <c r="M10" s="38"/>
      <c r="N10" s="44"/>
      <c r="O10" s="44"/>
      <c r="P10" s="44"/>
    </row>
    <row r="11" spans="1:16" ht="72.75" customHeight="1" thickBot="1" x14ac:dyDescent="0.3">
      <c r="A11" s="266" t="s">
        <v>1</v>
      </c>
      <c r="B11" s="141" t="s">
        <v>3</v>
      </c>
      <c r="C11" s="693"/>
      <c r="D11" s="698"/>
      <c r="E11" s="699"/>
      <c r="F11" s="700"/>
      <c r="G11" s="701"/>
      <c r="H11" s="702"/>
      <c r="I11" s="702"/>
      <c r="J11" s="44"/>
      <c r="K11" s="44"/>
      <c r="L11" s="44"/>
      <c r="M11" s="44"/>
      <c r="N11" s="44"/>
      <c r="O11" s="44"/>
      <c r="P11" s="44"/>
    </row>
    <row r="12" spans="1:16" ht="42.75" customHeight="1" thickBot="1" x14ac:dyDescent="0.3">
      <c r="A12" s="267"/>
      <c r="B12" s="142"/>
      <c r="C12" s="694"/>
      <c r="D12" s="143" t="s">
        <v>4</v>
      </c>
      <c r="E12" s="143" t="s">
        <v>5</v>
      </c>
      <c r="F12" s="143" t="s">
        <v>6</v>
      </c>
      <c r="G12" s="144"/>
      <c r="H12" s="144"/>
      <c r="I12" s="145"/>
      <c r="J12" s="28"/>
      <c r="K12" s="28"/>
      <c r="L12" s="28"/>
      <c r="M12" s="28"/>
      <c r="N12" s="28"/>
      <c r="O12" s="28"/>
      <c r="P12" s="28"/>
    </row>
    <row r="13" spans="1:16" ht="19.5" customHeight="1" thickBot="1" x14ac:dyDescent="0.3">
      <c r="A13" s="278"/>
      <c r="B13" s="49" t="s">
        <v>106</v>
      </c>
      <c r="C13" s="13"/>
      <c r="D13" s="13"/>
      <c r="E13" s="13"/>
      <c r="F13" s="13"/>
      <c r="G13" s="46"/>
      <c r="H13" s="46"/>
      <c r="I13" s="20"/>
      <c r="J13" s="28"/>
      <c r="K13" s="28"/>
      <c r="L13" s="28"/>
      <c r="M13" s="28"/>
      <c r="N13" s="28"/>
      <c r="O13" s="28"/>
      <c r="P13" s="28"/>
    </row>
    <row r="14" spans="1:16" ht="36" customHeight="1" thickBot="1" x14ac:dyDescent="0.3">
      <c r="A14" s="2"/>
      <c r="B14" s="22"/>
      <c r="C14" s="125"/>
      <c r="D14" s="2"/>
      <c r="E14" s="2"/>
      <c r="F14" s="2"/>
      <c r="G14" s="21"/>
      <c r="H14" s="21"/>
      <c r="I14" s="9"/>
      <c r="J14" s="37"/>
      <c r="K14" s="37"/>
      <c r="L14" s="43"/>
      <c r="M14" s="37"/>
      <c r="N14" s="37"/>
      <c r="O14" s="37"/>
      <c r="P14" s="37"/>
    </row>
    <row r="15" spans="1:16" ht="36" customHeight="1" x14ac:dyDescent="0.25">
      <c r="A15" s="167" t="s">
        <v>233</v>
      </c>
      <c r="B15" s="194" t="s">
        <v>234</v>
      </c>
      <c r="C15" s="195">
        <v>150</v>
      </c>
      <c r="D15" s="36">
        <v>15.2</v>
      </c>
      <c r="E15" s="36">
        <v>14.3</v>
      </c>
      <c r="F15" s="103">
        <v>39.700000000000003</v>
      </c>
      <c r="G15" s="576">
        <f>(D15+F15)*4+E15*9</f>
        <v>348.30000000000007</v>
      </c>
      <c r="H15" s="588">
        <v>0</v>
      </c>
      <c r="I15" s="175">
        <v>47.01</v>
      </c>
      <c r="J15" s="37"/>
      <c r="K15" s="37"/>
      <c r="L15" s="37"/>
      <c r="M15" s="37"/>
      <c r="N15" s="37"/>
      <c r="O15" s="37"/>
      <c r="P15" s="37"/>
    </row>
    <row r="16" spans="1:16" ht="36" customHeight="1" x14ac:dyDescent="0.25">
      <c r="A16" s="302">
        <v>692</v>
      </c>
      <c r="B16" s="346" t="s">
        <v>11</v>
      </c>
      <c r="C16" s="569" t="s">
        <v>235</v>
      </c>
      <c r="D16" s="595">
        <v>3.8</v>
      </c>
      <c r="E16" s="595">
        <v>3.2</v>
      </c>
      <c r="F16" s="595">
        <v>20.170000000000002</v>
      </c>
      <c r="G16" s="596">
        <f>(D16*4)+(E16*9)+(F16*4)</f>
        <v>124.68</v>
      </c>
      <c r="H16" s="596">
        <v>0</v>
      </c>
      <c r="I16" s="334">
        <v>6.9</v>
      </c>
      <c r="J16" s="43" t="e">
        <f>I16/C16*1000</f>
        <v>#VALUE!</v>
      </c>
      <c r="K16" s="37"/>
      <c r="L16" s="37"/>
      <c r="M16" s="37"/>
      <c r="N16" s="37"/>
      <c r="O16" s="37"/>
      <c r="P16" s="37"/>
    </row>
    <row r="17" spans="1:17" ht="36" customHeight="1" thickBot="1" x14ac:dyDescent="0.3">
      <c r="A17" s="146" t="s">
        <v>125</v>
      </c>
      <c r="B17" s="231" t="s">
        <v>36</v>
      </c>
      <c r="C17" s="462" t="s">
        <v>236</v>
      </c>
      <c r="D17" s="100">
        <v>1.1299999999999999</v>
      </c>
      <c r="E17" s="100">
        <v>0.3</v>
      </c>
      <c r="F17" s="100">
        <v>7.47</v>
      </c>
      <c r="G17" s="296">
        <f>(D17*4)+(E17*9)+(F17*4)</f>
        <v>37.099999999999994</v>
      </c>
      <c r="H17" s="296">
        <v>0</v>
      </c>
      <c r="I17" s="233">
        <v>1.1499999999999999</v>
      </c>
      <c r="J17" s="43">
        <f>I17/C17*1000</f>
        <v>62.330623306233065</v>
      </c>
      <c r="K17" s="37"/>
      <c r="L17" s="37"/>
      <c r="M17" s="37"/>
      <c r="N17" s="37"/>
      <c r="O17" s="37"/>
      <c r="P17" s="37"/>
    </row>
    <row r="18" spans="1:17" ht="45" customHeight="1" thickBot="1" x14ac:dyDescent="0.3">
      <c r="A18" s="131" t="s">
        <v>125</v>
      </c>
      <c r="B18" s="289" t="s">
        <v>33</v>
      </c>
      <c r="C18" s="589">
        <v>109.4</v>
      </c>
      <c r="D18" s="105">
        <v>0.5</v>
      </c>
      <c r="E18" s="105">
        <v>0.5</v>
      </c>
      <c r="F18" s="583">
        <v>11.5</v>
      </c>
      <c r="G18" s="341">
        <f>(D18+F18)*4+E18*9</f>
        <v>52.5</v>
      </c>
      <c r="H18" s="590">
        <v>0</v>
      </c>
      <c r="I18" s="137">
        <v>11.94</v>
      </c>
      <c r="J18" s="43">
        <f>I18/C18*1000</f>
        <v>109.14076782449725</v>
      </c>
      <c r="K18" s="37"/>
      <c r="L18" s="37"/>
      <c r="M18" s="37"/>
      <c r="N18" s="37"/>
      <c r="O18" s="37"/>
      <c r="P18" s="37"/>
    </row>
    <row r="19" spans="1:17" ht="36" customHeight="1" thickTop="1" thickBot="1" x14ac:dyDescent="0.3">
      <c r="A19" s="465"/>
      <c r="B19" s="418" t="s">
        <v>8</v>
      </c>
      <c r="C19" s="417"/>
      <c r="D19" s="419">
        <f>SUM(D14:D18)</f>
        <v>20.63</v>
      </c>
      <c r="E19" s="419">
        <f>SUM(E14:E18)</f>
        <v>18.3</v>
      </c>
      <c r="F19" s="419">
        <f>SUM(F14:F18)</f>
        <v>78.84</v>
      </c>
      <c r="G19" s="420">
        <f>SUM(G14:G18)</f>
        <v>562.58000000000004</v>
      </c>
      <c r="H19" s="420">
        <f>SUM(H14:H18)</f>
        <v>0</v>
      </c>
      <c r="I19" s="421">
        <f>I14+I15+I16+I17+I18</f>
        <v>67</v>
      </c>
      <c r="J19" s="43"/>
      <c r="K19" s="37"/>
      <c r="L19" s="37"/>
      <c r="M19" s="37"/>
      <c r="N19" s="37"/>
      <c r="O19" s="37"/>
      <c r="P19" s="37"/>
    </row>
    <row r="20" spans="1:17" ht="27" customHeight="1" thickTop="1" thickBot="1" x14ac:dyDescent="0.3">
      <c r="A20" s="464"/>
      <c r="B20" s="425" t="s">
        <v>108</v>
      </c>
      <c r="C20" s="169"/>
      <c r="D20" s="25"/>
      <c r="E20" s="25"/>
      <c r="F20" s="25"/>
      <c r="G20" s="53"/>
      <c r="H20" s="264"/>
      <c r="I20" s="307"/>
      <c r="J20" s="28"/>
      <c r="K20" s="28"/>
      <c r="L20" s="28"/>
      <c r="M20" s="28"/>
      <c r="N20" s="28"/>
      <c r="O20" s="28"/>
      <c r="P20" s="28"/>
      <c r="Q20" s="27"/>
    </row>
    <row r="21" spans="1:17" ht="32.25" customHeight="1" thickBot="1" x14ac:dyDescent="0.3">
      <c r="A21" s="131" t="s">
        <v>233</v>
      </c>
      <c r="B21" s="194" t="s">
        <v>234</v>
      </c>
      <c r="C21" s="197">
        <v>190</v>
      </c>
      <c r="D21" s="36">
        <v>17.899999999999999</v>
      </c>
      <c r="E21" s="36">
        <v>16.8</v>
      </c>
      <c r="F21" s="36">
        <v>46.7</v>
      </c>
      <c r="G21" s="26">
        <f>(D21*4)+(E21*9)+(F21*4)</f>
        <v>409.6</v>
      </c>
      <c r="H21" s="63"/>
      <c r="I21" s="137">
        <v>57.89</v>
      </c>
      <c r="J21" s="28"/>
      <c r="K21" s="28"/>
      <c r="L21" s="28"/>
      <c r="M21" s="28"/>
      <c r="N21" s="28"/>
      <c r="O21" s="28"/>
      <c r="P21" s="28"/>
      <c r="Q21" s="27"/>
    </row>
    <row r="22" spans="1:17" ht="36" customHeight="1" thickBot="1" x14ac:dyDescent="0.3">
      <c r="A22" s="302">
        <v>692</v>
      </c>
      <c r="B22" s="346" t="s">
        <v>11</v>
      </c>
      <c r="C22" s="569" t="s">
        <v>235</v>
      </c>
      <c r="D22" s="595">
        <v>3.8</v>
      </c>
      <c r="E22" s="595">
        <v>3.2</v>
      </c>
      <c r="F22" s="595">
        <v>20.170000000000002</v>
      </c>
      <c r="G22" s="596">
        <f>(D22*4)+(E22*9)+(F22*4)</f>
        <v>124.68</v>
      </c>
      <c r="H22" s="596">
        <v>0</v>
      </c>
      <c r="I22" s="334">
        <v>6.9</v>
      </c>
      <c r="J22" s="28"/>
      <c r="K22" s="28"/>
      <c r="L22" s="28"/>
      <c r="M22" s="28"/>
      <c r="N22" s="28"/>
      <c r="O22" s="28"/>
      <c r="P22" s="28"/>
      <c r="Q22" s="27"/>
    </row>
    <row r="23" spans="1:17" ht="30.75" customHeight="1" thickBot="1" x14ac:dyDescent="0.3">
      <c r="A23" s="277" t="s">
        <v>15</v>
      </c>
      <c r="B23" s="194" t="s">
        <v>91</v>
      </c>
      <c r="C23" s="195">
        <v>20.3</v>
      </c>
      <c r="D23" s="100">
        <v>1.26</v>
      </c>
      <c r="E23" s="100">
        <v>0.34</v>
      </c>
      <c r="F23" s="100">
        <v>8.3000000000000007</v>
      </c>
      <c r="G23" s="26">
        <f>(D23*4)+(E23*9)+(F23*4)</f>
        <v>41.300000000000004</v>
      </c>
      <c r="H23" s="26">
        <v>0</v>
      </c>
      <c r="I23" s="228">
        <v>1.27</v>
      </c>
      <c r="J23" s="43">
        <f>I23/C23*1000</f>
        <v>62.561576354679808</v>
      </c>
      <c r="K23" s="28"/>
      <c r="L23" s="28"/>
      <c r="M23" s="28"/>
      <c r="N23" s="28"/>
      <c r="O23" s="28"/>
      <c r="P23" s="28"/>
      <c r="Q23" s="27"/>
    </row>
    <row r="24" spans="1:17" ht="33" customHeight="1" thickBot="1" x14ac:dyDescent="0.3">
      <c r="A24" s="131" t="s">
        <v>125</v>
      </c>
      <c r="B24" s="289" t="s">
        <v>33</v>
      </c>
      <c r="C24" s="589">
        <v>109.4</v>
      </c>
      <c r="D24" s="105">
        <v>0.5</v>
      </c>
      <c r="E24" s="105">
        <v>0.5</v>
      </c>
      <c r="F24" s="583">
        <v>11.5</v>
      </c>
      <c r="G24" s="341">
        <f>(D24+F24)*4+E24*9</f>
        <v>52.5</v>
      </c>
      <c r="H24" s="590">
        <v>0</v>
      </c>
      <c r="I24" s="137">
        <v>11.94</v>
      </c>
      <c r="J24" s="43">
        <f>I24/C24*1000</f>
        <v>109.14076782449725</v>
      </c>
      <c r="K24" s="28"/>
      <c r="L24" s="28"/>
      <c r="M24" s="28"/>
      <c r="N24" s="28"/>
      <c r="O24" s="28"/>
      <c r="P24" s="28"/>
      <c r="Q24" s="27"/>
    </row>
    <row r="25" spans="1:17" ht="7.5" customHeight="1" thickBot="1" x14ac:dyDescent="0.3">
      <c r="A25" s="302"/>
      <c r="B25" s="571"/>
      <c r="C25" s="572"/>
      <c r="D25" s="332"/>
      <c r="E25" s="332"/>
      <c r="F25" s="332"/>
      <c r="G25" s="177"/>
      <c r="H25" s="177"/>
      <c r="I25" s="334"/>
      <c r="J25" s="43" t="e">
        <f>I25/C25*1000</f>
        <v>#DIV/0!</v>
      </c>
      <c r="K25" s="28"/>
      <c r="L25" s="28"/>
      <c r="M25" s="28"/>
      <c r="N25" s="28"/>
      <c r="O25" s="28"/>
      <c r="P25" s="28"/>
      <c r="Q25" s="27"/>
    </row>
    <row r="26" spans="1:17" ht="36" customHeight="1" thickTop="1" thickBot="1" x14ac:dyDescent="0.3">
      <c r="A26" s="465"/>
      <c r="B26" s="418" t="s">
        <v>8</v>
      </c>
      <c r="C26" s="417"/>
      <c r="D26" s="419">
        <f t="shared" ref="D26:I26" si="0">SUM(D21:D25)</f>
        <v>23.46</v>
      </c>
      <c r="E26" s="419">
        <f t="shared" si="0"/>
        <v>20.84</v>
      </c>
      <c r="F26" s="419">
        <f t="shared" si="0"/>
        <v>86.67</v>
      </c>
      <c r="G26" s="420">
        <f t="shared" si="0"/>
        <v>628.07999999999993</v>
      </c>
      <c r="H26" s="420">
        <f t="shared" si="0"/>
        <v>0</v>
      </c>
      <c r="I26" s="421">
        <f t="shared" si="0"/>
        <v>78</v>
      </c>
      <c r="J26" s="28"/>
      <c r="K26" s="28"/>
      <c r="L26" s="28"/>
      <c r="M26" s="28"/>
      <c r="N26" s="28"/>
      <c r="O26" s="28"/>
      <c r="P26" s="28"/>
      <c r="Q26" s="27"/>
    </row>
    <row r="27" spans="1:17" ht="36" customHeight="1" thickTop="1" thickBot="1" x14ac:dyDescent="0.3">
      <c r="A27" s="533"/>
      <c r="B27" s="95" t="s">
        <v>30</v>
      </c>
      <c r="C27" s="533"/>
      <c r="D27" s="534"/>
      <c r="E27" s="535"/>
      <c r="F27" s="535"/>
      <c r="G27" s="536"/>
      <c r="H27" s="536"/>
      <c r="I27" s="537"/>
      <c r="J27" s="28"/>
      <c r="K27" s="28"/>
      <c r="L27" s="28"/>
      <c r="M27" s="28"/>
      <c r="N27" s="28"/>
      <c r="O27" s="28"/>
      <c r="P27" s="28"/>
      <c r="Q27" s="27"/>
    </row>
    <row r="28" spans="1:17" ht="65.25" customHeight="1" x14ac:dyDescent="0.25">
      <c r="A28" s="364" t="s">
        <v>101</v>
      </c>
      <c r="B28" s="221" t="s">
        <v>100</v>
      </c>
      <c r="C28" s="649">
        <v>80</v>
      </c>
      <c r="D28" s="62">
        <v>0.42</v>
      </c>
      <c r="E28" s="62">
        <v>3</v>
      </c>
      <c r="F28" s="62">
        <v>1.38</v>
      </c>
      <c r="G28" s="63">
        <f>(D28+F28)*4+E28*9</f>
        <v>34.200000000000003</v>
      </c>
      <c r="H28" s="63">
        <v>0</v>
      </c>
      <c r="I28" s="228">
        <v>17.59</v>
      </c>
      <c r="J28" s="37"/>
      <c r="K28" s="37"/>
      <c r="L28" s="37"/>
      <c r="M28" s="37"/>
      <c r="N28" s="37"/>
      <c r="O28" s="37"/>
      <c r="P28" s="37"/>
      <c r="Q28" s="28"/>
    </row>
    <row r="29" spans="1:17" ht="36" customHeight="1" thickBot="1" x14ac:dyDescent="0.3">
      <c r="A29" s="365" t="s">
        <v>114</v>
      </c>
      <c r="B29" s="346" t="s">
        <v>158</v>
      </c>
      <c r="C29" s="222" t="s">
        <v>124</v>
      </c>
      <c r="D29" s="332">
        <v>1.8</v>
      </c>
      <c r="E29" s="332">
        <v>4.2</v>
      </c>
      <c r="F29" s="332">
        <v>9.9</v>
      </c>
      <c r="G29" s="177">
        <f t="shared" ref="G29:G34" si="1">(D29*4)+(E29*9)+(F29*4)</f>
        <v>84.600000000000009</v>
      </c>
      <c r="H29" s="177">
        <v>0</v>
      </c>
      <c r="I29" s="334">
        <v>6.92</v>
      </c>
      <c r="J29" s="37"/>
      <c r="K29" s="37"/>
      <c r="L29" s="37"/>
      <c r="M29" s="37"/>
      <c r="N29" s="37"/>
      <c r="O29" s="37"/>
      <c r="P29" s="37"/>
      <c r="Q29" s="27"/>
    </row>
    <row r="30" spans="1:17" ht="33" customHeight="1" thickBot="1" x14ac:dyDescent="0.3">
      <c r="A30" s="131">
        <v>439</v>
      </c>
      <c r="B30" s="196" t="s">
        <v>238</v>
      </c>
      <c r="C30" s="197">
        <v>90</v>
      </c>
      <c r="D30" s="24">
        <v>11</v>
      </c>
      <c r="E30" s="24">
        <v>6.84</v>
      </c>
      <c r="F30" s="24">
        <v>5.49</v>
      </c>
      <c r="G30" s="10">
        <v>212.7</v>
      </c>
      <c r="H30" s="10">
        <v>0</v>
      </c>
      <c r="I30" s="148">
        <v>48.65</v>
      </c>
      <c r="J30" s="37"/>
      <c r="K30" s="37"/>
      <c r="L30" s="37"/>
      <c r="M30" s="37"/>
      <c r="N30" s="37"/>
      <c r="O30" s="37"/>
      <c r="P30" s="37"/>
    </row>
    <row r="31" spans="1:17" ht="33" customHeight="1" thickBot="1" x14ac:dyDescent="0.3">
      <c r="A31" s="131" t="s">
        <v>141</v>
      </c>
      <c r="B31" s="196" t="s">
        <v>195</v>
      </c>
      <c r="C31" s="131">
        <v>150</v>
      </c>
      <c r="D31" s="24">
        <v>8.9</v>
      </c>
      <c r="E31" s="24">
        <v>5.9</v>
      </c>
      <c r="F31" s="24">
        <v>40.5</v>
      </c>
      <c r="G31" s="54">
        <f>(D31*4)+(E31*9)+(F31*4)</f>
        <v>250.7</v>
      </c>
      <c r="H31" s="54">
        <v>0</v>
      </c>
      <c r="I31" s="148">
        <v>12.76</v>
      </c>
      <c r="J31" s="37"/>
      <c r="K31" s="37"/>
      <c r="L31" s="37"/>
      <c r="M31" s="37"/>
      <c r="N31" s="37"/>
      <c r="O31" s="37"/>
      <c r="P31" s="37"/>
    </row>
    <row r="32" spans="1:17" ht="39.75" customHeight="1" thickBot="1" x14ac:dyDescent="0.3">
      <c r="A32" s="146" t="s">
        <v>83</v>
      </c>
      <c r="B32" s="206" t="s">
        <v>104</v>
      </c>
      <c r="C32" s="345" t="s">
        <v>92</v>
      </c>
      <c r="D32" s="93">
        <v>0.15</v>
      </c>
      <c r="E32" s="93">
        <v>0</v>
      </c>
      <c r="F32" s="93">
        <v>19.28</v>
      </c>
      <c r="G32" s="232">
        <f t="shared" si="1"/>
        <v>77.72</v>
      </c>
      <c r="H32" s="296">
        <v>60</v>
      </c>
      <c r="I32" s="160">
        <v>8.02</v>
      </c>
      <c r="J32" s="37"/>
      <c r="K32" s="37"/>
      <c r="L32" s="37"/>
      <c r="M32" s="37"/>
      <c r="N32" s="37"/>
      <c r="O32" s="37"/>
      <c r="P32" s="37"/>
    </row>
    <row r="33" spans="1:16" ht="34.5" customHeight="1" thickBot="1" x14ac:dyDescent="0.3">
      <c r="A33" s="131" t="s">
        <v>15</v>
      </c>
      <c r="B33" s="196" t="s">
        <v>36</v>
      </c>
      <c r="C33" s="197">
        <v>18.55</v>
      </c>
      <c r="D33" s="24">
        <v>2.2999999999999998</v>
      </c>
      <c r="E33" s="24">
        <v>0.6</v>
      </c>
      <c r="F33" s="24">
        <v>15.3</v>
      </c>
      <c r="G33" s="26">
        <f t="shared" si="1"/>
        <v>75.8</v>
      </c>
      <c r="H33" s="26">
        <v>0</v>
      </c>
      <c r="I33" s="137">
        <v>1.1599999999999999</v>
      </c>
      <c r="J33" s="43">
        <f>I33/C33*1000</f>
        <v>62.533692722371953</v>
      </c>
      <c r="K33" s="37"/>
      <c r="L33" s="37"/>
      <c r="M33" s="37"/>
      <c r="N33" s="37"/>
      <c r="O33" s="37"/>
      <c r="P33" s="37"/>
    </row>
    <row r="34" spans="1:16" ht="36" customHeight="1" thickBot="1" x14ac:dyDescent="0.3">
      <c r="A34" s="131" t="s">
        <v>15</v>
      </c>
      <c r="B34" s="205" t="s">
        <v>13</v>
      </c>
      <c r="C34" s="217">
        <v>14.4</v>
      </c>
      <c r="D34" s="9">
        <v>1.1000000000000001</v>
      </c>
      <c r="E34" s="61">
        <v>0.3</v>
      </c>
      <c r="F34" s="61">
        <v>7.4</v>
      </c>
      <c r="G34" s="55">
        <f t="shared" si="1"/>
        <v>36.700000000000003</v>
      </c>
      <c r="H34" s="26">
        <v>0</v>
      </c>
      <c r="I34" s="148">
        <v>0.9</v>
      </c>
      <c r="J34" s="43">
        <f>I34/C34*1000</f>
        <v>62.5</v>
      </c>
      <c r="K34" s="37"/>
      <c r="L34" s="37"/>
      <c r="M34" s="37"/>
      <c r="N34" s="37"/>
      <c r="O34" s="37"/>
      <c r="P34" s="37"/>
    </row>
    <row r="35" spans="1:16" ht="12" customHeight="1" thickBot="1" x14ac:dyDescent="0.3">
      <c r="A35" s="167"/>
      <c r="B35" s="231"/>
      <c r="C35" s="215"/>
      <c r="D35" s="24"/>
      <c r="E35" s="24"/>
      <c r="F35" s="24"/>
      <c r="G35" s="26"/>
      <c r="H35" s="26"/>
      <c r="I35" s="228"/>
      <c r="J35" s="43" t="e">
        <f>I35/C35*1000</f>
        <v>#DIV/0!</v>
      </c>
      <c r="K35" s="37"/>
      <c r="L35" s="37"/>
      <c r="M35" s="37"/>
      <c r="N35" s="37"/>
      <c r="O35" s="37"/>
      <c r="P35" s="37"/>
    </row>
    <row r="36" spans="1:16" ht="36" customHeight="1" thickTop="1" thickBot="1" x14ac:dyDescent="0.3">
      <c r="A36" s="500"/>
      <c r="B36" s="490" t="s">
        <v>8</v>
      </c>
      <c r="C36" s="380"/>
      <c r="D36" s="472">
        <f>SUM(D28:D34)</f>
        <v>25.67</v>
      </c>
      <c r="E36" s="472">
        <f>SUM(E28:E34)</f>
        <v>20.84</v>
      </c>
      <c r="F36" s="472">
        <f>SUM(F28:F34)</f>
        <v>99.250000000000014</v>
      </c>
      <c r="G36" s="473">
        <f>SUM(G28:G34)</f>
        <v>772.42000000000007</v>
      </c>
      <c r="H36" s="473">
        <f>SUM(H28:H34)</f>
        <v>60</v>
      </c>
      <c r="I36" s="474">
        <f>SUM(I28:I35)</f>
        <v>96</v>
      </c>
      <c r="J36" s="37"/>
      <c r="K36" s="37"/>
      <c r="L36" s="37"/>
      <c r="M36" s="37"/>
      <c r="N36" s="37"/>
      <c r="O36" s="37"/>
      <c r="P36" s="37"/>
    </row>
    <row r="37" spans="1:16" ht="24.95" customHeight="1" thickTop="1" thickBot="1" x14ac:dyDescent="0.3">
      <c r="A37" s="280"/>
      <c r="B37" s="73"/>
      <c r="C37" s="17"/>
      <c r="D37" s="17"/>
      <c r="E37" s="17"/>
      <c r="F37" s="17"/>
      <c r="G37" s="75"/>
      <c r="H37" s="78"/>
      <c r="I37" s="156"/>
      <c r="J37" s="28"/>
      <c r="K37" s="37"/>
      <c r="L37" s="37"/>
      <c r="M37" s="37"/>
      <c r="N37" s="37"/>
      <c r="O37" s="28"/>
      <c r="P37" s="28"/>
    </row>
    <row r="38" spans="1:16" ht="24.95" customHeight="1" thickBot="1" x14ac:dyDescent="0.3">
      <c r="A38" s="279"/>
      <c r="B38" s="96" t="s">
        <v>31</v>
      </c>
      <c r="C38" s="15"/>
      <c r="D38" s="15"/>
      <c r="E38" s="15"/>
      <c r="F38" s="15"/>
      <c r="G38" s="83"/>
      <c r="H38" s="83"/>
      <c r="I38" s="155"/>
      <c r="J38" s="28"/>
      <c r="K38" s="37"/>
      <c r="L38" s="37"/>
      <c r="M38" s="37"/>
      <c r="N38" s="37"/>
      <c r="O38" s="28"/>
      <c r="P38" s="28"/>
    </row>
    <row r="39" spans="1:16" ht="35.1" customHeight="1" x14ac:dyDescent="0.25">
      <c r="A39" s="364" t="s">
        <v>101</v>
      </c>
      <c r="B39" s="221" t="s">
        <v>100</v>
      </c>
      <c r="C39" s="649">
        <v>100</v>
      </c>
      <c r="D39" s="62">
        <v>0.7</v>
      </c>
      <c r="E39" s="62">
        <v>5</v>
      </c>
      <c r="F39" s="62">
        <v>2.2999999999999998</v>
      </c>
      <c r="G39" s="63">
        <f>(D39+F39)*4+E39*9</f>
        <v>57</v>
      </c>
      <c r="H39" s="63">
        <v>0</v>
      </c>
      <c r="I39" s="228">
        <v>21.99</v>
      </c>
      <c r="J39" s="37"/>
      <c r="K39" s="37"/>
      <c r="L39" s="37"/>
      <c r="M39" s="37"/>
      <c r="N39" s="37"/>
      <c r="O39" s="37"/>
      <c r="P39" s="37"/>
    </row>
    <row r="40" spans="1:16" ht="35.1" customHeight="1" thickBot="1" x14ac:dyDescent="0.3">
      <c r="A40" s="365" t="s">
        <v>114</v>
      </c>
      <c r="B40" s="346" t="s">
        <v>158</v>
      </c>
      <c r="C40" s="222" t="s">
        <v>78</v>
      </c>
      <c r="D40" s="332">
        <v>4.3</v>
      </c>
      <c r="E40" s="332">
        <v>5.6</v>
      </c>
      <c r="F40" s="332">
        <v>12.6</v>
      </c>
      <c r="G40" s="177">
        <f t="shared" ref="G40:G45" si="2">(D40*4)+(E40*9)+(F40*4)</f>
        <v>118</v>
      </c>
      <c r="H40" s="177">
        <v>0</v>
      </c>
      <c r="I40" s="334">
        <v>9.49</v>
      </c>
      <c r="J40" s="37"/>
      <c r="K40" s="37"/>
      <c r="L40" s="37"/>
      <c r="M40" s="37"/>
      <c r="N40" s="37"/>
      <c r="O40" s="37"/>
      <c r="P40" s="37"/>
    </row>
    <row r="41" spans="1:16" ht="35.1" customHeight="1" thickBot="1" x14ac:dyDescent="0.3">
      <c r="A41" s="131">
        <v>439</v>
      </c>
      <c r="B41" s="196" t="s">
        <v>238</v>
      </c>
      <c r="C41" s="197">
        <v>100</v>
      </c>
      <c r="D41" s="24">
        <v>12</v>
      </c>
      <c r="E41" s="24">
        <v>7.4</v>
      </c>
      <c r="F41" s="24">
        <v>6.5</v>
      </c>
      <c r="G41" s="177">
        <f t="shared" si="2"/>
        <v>140.60000000000002</v>
      </c>
      <c r="H41" s="10">
        <v>0</v>
      </c>
      <c r="I41" s="148">
        <v>54</v>
      </c>
      <c r="J41" s="37"/>
      <c r="K41" s="37"/>
      <c r="L41" s="37"/>
      <c r="M41" s="37"/>
      <c r="N41" s="37"/>
      <c r="O41" s="37"/>
      <c r="P41" s="37"/>
    </row>
    <row r="42" spans="1:16" ht="35.1" customHeight="1" thickBot="1" x14ac:dyDescent="0.3">
      <c r="A42" s="131" t="s">
        <v>141</v>
      </c>
      <c r="B42" s="194" t="s">
        <v>196</v>
      </c>
      <c r="C42" s="125">
        <v>200</v>
      </c>
      <c r="D42" s="36">
        <v>10.6</v>
      </c>
      <c r="E42" s="36">
        <v>7.08</v>
      </c>
      <c r="F42" s="36">
        <v>48.6</v>
      </c>
      <c r="G42" s="54">
        <f t="shared" si="2"/>
        <v>300.52</v>
      </c>
      <c r="H42" s="54">
        <v>0</v>
      </c>
      <c r="I42" s="148">
        <v>16.940000000000001</v>
      </c>
      <c r="J42" s="37"/>
      <c r="K42" s="37"/>
      <c r="L42" s="37"/>
      <c r="M42" s="37"/>
      <c r="N42" s="37"/>
      <c r="O42" s="37"/>
      <c r="P42" s="37"/>
    </row>
    <row r="43" spans="1:16" ht="35.1" customHeight="1" thickBot="1" x14ac:dyDescent="0.3">
      <c r="A43" s="146" t="s">
        <v>83</v>
      </c>
      <c r="B43" s="196" t="s">
        <v>104</v>
      </c>
      <c r="C43" s="603" t="s">
        <v>93</v>
      </c>
      <c r="D43" s="24">
        <v>0.15</v>
      </c>
      <c r="E43" s="24">
        <v>0</v>
      </c>
      <c r="F43" s="24">
        <v>19.28</v>
      </c>
      <c r="G43" s="26">
        <f t="shared" si="2"/>
        <v>77.72</v>
      </c>
      <c r="H43" s="26">
        <v>70</v>
      </c>
      <c r="I43" s="148">
        <v>8.11</v>
      </c>
      <c r="J43" s="37"/>
      <c r="K43" s="37"/>
      <c r="L43" s="37"/>
      <c r="M43" s="37"/>
      <c r="N43" s="37"/>
      <c r="O43" s="37"/>
      <c r="P43" s="37"/>
    </row>
    <row r="44" spans="1:16" ht="35.1" customHeight="1" thickBot="1" x14ac:dyDescent="0.3">
      <c r="A44" s="131" t="s">
        <v>15</v>
      </c>
      <c r="B44" s="196" t="s">
        <v>36</v>
      </c>
      <c r="C44" s="197">
        <v>37</v>
      </c>
      <c r="D44" s="24">
        <v>2.2999999999999998</v>
      </c>
      <c r="E44" s="24">
        <v>0.6</v>
      </c>
      <c r="F44" s="24">
        <v>15.3</v>
      </c>
      <c r="G44" s="26">
        <f t="shared" si="2"/>
        <v>75.8</v>
      </c>
      <c r="H44" s="26">
        <v>0</v>
      </c>
      <c r="I44" s="148">
        <v>2.3199999999999998</v>
      </c>
      <c r="J44" s="43">
        <f>I44/C44*1000</f>
        <v>62.702702702702702</v>
      </c>
      <c r="K44" s="37"/>
      <c r="L44" s="37"/>
      <c r="M44" s="37"/>
      <c r="N44" s="37"/>
      <c r="O44" s="37"/>
      <c r="P44" s="37"/>
    </row>
    <row r="45" spans="1:16" ht="35.1" customHeight="1" thickBot="1" x14ac:dyDescent="0.3">
      <c r="A45" s="131" t="s">
        <v>15</v>
      </c>
      <c r="B45" s="205" t="s">
        <v>13</v>
      </c>
      <c r="C45" s="217">
        <v>34.299999999999997</v>
      </c>
      <c r="D45" s="9">
        <v>1.1000000000000001</v>
      </c>
      <c r="E45" s="61">
        <v>0.3</v>
      </c>
      <c r="F45" s="61">
        <v>7.4</v>
      </c>
      <c r="G45" s="55">
        <f t="shared" si="2"/>
        <v>36.700000000000003</v>
      </c>
      <c r="H45" s="26">
        <v>0</v>
      </c>
      <c r="I45" s="148">
        <v>2.15</v>
      </c>
      <c r="J45" s="43">
        <f>I45/C45*1000</f>
        <v>62.682215743440238</v>
      </c>
      <c r="K45" s="37"/>
      <c r="L45" s="37"/>
      <c r="M45" s="37"/>
      <c r="N45" s="37"/>
      <c r="O45" s="37"/>
      <c r="P45" s="37"/>
    </row>
    <row r="46" spans="1:16" ht="11.25" customHeight="1" thickBot="1" x14ac:dyDescent="0.3">
      <c r="A46" s="167"/>
      <c r="B46" s="231"/>
      <c r="C46" s="215"/>
      <c r="D46" s="24"/>
      <c r="E46" s="24"/>
      <c r="F46" s="24"/>
      <c r="G46" s="26"/>
      <c r="H46" s="26"/>
      <c r="I46" s="228"/>
      <c r="J46" s="43" t="e">
        <f>I46/C46*1000</f>
        <v>#DIV/0!</v>
      </c>
      <c r="K46" s="37"/>
      <c r="L46" s="37"/>
      <c r="M46" s="37"/>
      <c r="N46" s="28"/>
      <c r="O46" s="37"/>
      <c r="P46" s="28"/>
    </row>
    <row r="47" spans="1:16" ht="35.1" customHeight="1" thickTop="1" thickBot="1" x14ac:dyDescent="0.3">
      <c r="A47" s="542"/>
      <c r="B47" s="543" t="s">
        <v>8</v>
      </c>
      <c r="C47" s="544"/>
      <c r="D47" s="544">
        <f t="shared" ref="D47:I47" si="3">SUM(D39:D46)</f>
        <v>31.150000000000002</v>
      </c>
      <c r="E47" s="544">
        <f t="shared" si="3"/>
        <v>25.98</v>
      </c>
      <c r="F47" s="544">
        <f t="shared" si="3"/>
        <v>111.98</v>
      </c>
      <c r="G47" s="382">
        <f t="shared" si="3"/>
        <v>806.34</v>
      </c>
      <c r="H47" s="382">
        <f t="shared" si="3"/>
        <v>70</v>
      </c>
      <c r="I47" s="531">
        <f t="shared" si="3"/>
        <v>114.99999999999999</v>
      </c>
      <c r="J47" s="37"/>
      <c r="K47" s="37"/>
      <c r="L47" s="37"/>
      <c r="M47" s="37"/>
      <c r="N47" s="37"/>
      <c r="O47" s="37"/>
      <c r="P47" s="37"/>
    </row>
    <row r="48" spans="1:16" ht="30" customHeight="1" thickTop="1" thickBot="1" x14ac:dyDescent="0.3">
      <c r="A48" s="283"/>
      <c r="B48" s="117" t="s">
        <v>24</v>
      </c>
      <c r="C48" s="108"/>
      <c r="D48" s="108"/>
      <c r="E48" s="108"/>
      <c r="F48" s="108"/>
      <c r="G48" s="299"/>
      <c r="H48" s="299"/>
      <c r="I48" s="170"/>
      <c r="J48" s="37"/>
      <c r="K48" s="37"/>
      <c r="L48" s="37"/>
      <c r="M48" s="37"/>
      <c r="N48" s="37"/>
      <c r="O48" s="37"/>
      <c r="P48" s="37"/>
    </row>
    <row r="49" spans="1:16" ht="44.25" customHeight="1" thickBot="1" x14ac:dyDescent="0.3">
      <c r="A49" s="162"/>
      <c r="B49" s="198" t="s">
        <v>166</v>
      </c>
      <c r="C49" s="190" t="s">
        <v>167</v>
      </c>
      <c r="D49" s="108">
        <v>15</v>
      </c>
      <c r="E49" s="108">
        <v>13.8</v>
      </c>
      <c r="F49" s="108">
        <v>79.400000000000006</v>
      </c>
      <c r="G49" s="54">
        <f>(D49+F49)*4+E49*9</f>
        <v>501.8</v>
      </c>
      <c r="H49" s="232">
        <v>0</v>
      </c>
      <c r="I49" s="161">
        <v>30.1</v>
      </c>
      <c r="J49" s="43">
        <f>I49/C49*1000</f>
        <v>200.66666666666669</v>
      </c>
      <c r="K49" s="37"/>
      <c r="L49" s="37"/>
      <c r="M49" s="37"/>
      <c r="N49" s="37"/>
      <c r="O49" s="37"/>
      <c r="P49" s="37"/>
    </row>
    <row r="50" spans="1:16" ht="36.75" customHeight="1" thickBot="1" x14ac:dyDescent="0.3">
      <c r="A50" s="131">
        <v>685</v>
      </c>
      <c r="B50" s="196" t="s">
        <v>12</v>
      </c>
      <c r="C50" s="197" t="s">
        <v>248</v>
      </c>
      <c r="D50" s="24">
        <v>0.2</v>
      </c>
      <c r="E50" s="24">
        <v>0</v>
      </c>
      <c r="F50" s="24">
        <v>14</v>
      </c>
      <c r="G50" s="54">
        <f>(D50*4)+(E50*9)+(F50*4)</f>
        <v>56.8</v>
      </c>
      <c r="H50" s="54">
        <v>0</v>
      </c>
      <c r="I50" s="148">
        <v>1.9</v>
      </c>
      <c r="J50" s="37"/>
      <c r="K50" s="37"/>
      <c r="L50" s="37"/>
      <c r="M50" s="37"/>
      <c r="N50" s="37"/>
      <c r="O50" s="37"/>
      <c r="P50" s="37"/>
    </row>
    <row r="51" spans="1:16" ht="10.5" customHeight="1" thickBot="1" x14ac:dyDescent="0.3">
      <c r="A51" s="273"/>
      <c r="B51" s="258"/>
      <c r="C51" s="262"/>
      <c r="D51" s="100"/>
      <c r="E51" s="100"/>
      <c r="F51" s="100"/>
      <c r="G51" s="26"/>
      <c r="H51" s="26"/>
      <c r="I51" s="263"/>
      <c r="J51" s="37"/>
      <c r="K51" s="37"/>
      <c r="L51" s="37"/>
      <c r="M51" s="37"/>
      <c r="N51" s="37"/>
      <c r="O51" s="37"/>
      <c r="P51" s="37"/>
    </row>
    <row r="52" spans="1:16" ht="36" customHeight="1" thickTop="1" thickBot="1" x14ac:dyDescent="0.3">
      <c r="A52" s="498"/>
      <c r="B52" s="499" t="s">
        <v>8</v>
      </c>
      <c r="C52" s="381"/>
      <c r="D52" s="501">
        <f>SUM(D49:D51)</f>
        <v>15.2</v>
      </c>
      <c r="E52" s="538">
        <f>SUM(E49:E51)</f>
        <v>13.8</v>
      </c>
      <c r="F52" s="481">
        <f>SUM(F49:F51)</f>
        <v>93.4</v>
      </c>
      <c r="G52" s="539">
        <f>SUM(G49:G51)</f>
        <v>558.6</v>
      </c>
      <c r="H52" s="540"/>
      <c r="I52" s="492">
        <f>SUM(I49:I51)</f>
        <v>32</v>
      </c>
      <c r="J52" s="28"/>
      <c r="K52" s="28"/>
      <c r="L52" s="28"/>
      <c r="M52" s="28"/>
      <c r="N52" s="28"/>
      <c r="O52" s="28"/>
      <c r="P52" s="28"/>
    </row>
    <row r="53" spans="1:16" ht="32.25" customHeight="1" thickTop="1" thickBot="1" x14ac:dyDescent="0.3">
      <c r="A53" s="272"/>
      <c r="B53" s="59" t="s">
        <v>132</v>
      </c>
      <c r="C53" s="8"/>
      <c r="D53" s="8"/>
      <c r="E53" s="8"/>
      <c r="F53" s="8"/>
      <c r="G53" s="39"/>
      <c r="H53" s="58"/>
      <c r="I53" s="151"/>
    </row>
    <row r="54" spans="1:16" ht="34.5" customHeight="1" thickBot="1" x14ac:dyDescent="0.35">
      <c r="A54" s="651" t="s">
        <v>233</v>
      </c>
      <c r="B54" s="371" t="s">
        <v>237</v>
      </c>
      <c r="C54" s="520">
        <v>120</v>
      </c>
      <c r="D54" s="348">
        <v>15.2</v>
      </c>
      <c r="E54" s="348">
        <v>14.3</v>
      </c>
      <c r="F54" s="348">
        <v>39.700000000000003</v>
      </c>
      <c r="G54" s="322">
        <f>(D54+F54)*4+E54*9</f>
        <v>348.30000000000007</v>
      </c>
      <c r="H54" s="546">
        <v>0</v>
      </c>
      <c r="I54" s="652">
        <v>38.79</v>
      </c>
      <c r="J54" s="30"/>
      <c r="K54" s="29"/>
      <c r="L54" s="31"/>
      <c r="M54" s="31"/>
      <c r="N54" s="31"/>
      <c r="O54" s="31"/>
      <c r="P54" s="31"/>
    </row>
    <row r="55" spans="1:16" ht="36" customHeight="1" thickBot="1" x14ac:dyDescent="0.35">
      <c r="A55" s="131" t="s">
        <v>137</v>
      </c>
      <c r="B55" s="196" t="s">
        <v>12</v>
      </c>
      <c r="C55" s="197">
        <v>200</v>
      </c>
      <c r="D55" s="24">
        <v>1.4</v>
      </c>
      <c r="E55" s="24">
        <v>1.6</v>
      </c>
      <c r="F55" s="575">
        <v>16.399999999999999</v>
      </c>
      <c r="G55" s="220">
        <f>(D55*4)+(E55*9)+(F55*4)</f>
        <v>85.6</v>
      </c>
      <c r="H55" s="330">
        <v>0</v>
      </c>
      <c r="I55" s="148">
        <v>1.93</v>
      </c>
      <c r="J55" s="29"/>
      <c r="K55" s="29"/>
      <c r="L55" s="31"/>
      <c r="M55" s="31"/>
      <c r="N55" s="31"/>
      <c r="O55" s="31"/>
      <c r="P55" s="31"/>
    </row>
    <row r="56" spans="1:16" ht="33" customHeight="1" thickBot="1" x14ac:dyDescent="0.35">
      <c r="A56" s="133" t="s">
        <v>76</v>
      </c>
      <c r="B56" s="205" t="s">
        <v>36</v>
      </c>
      <c r="C56" s="217">
        <v>20.45</v>
      </c>
      <c r="D56" s="100">
        <v>1.26</v>
      </c>
      <c r="E56" s="100">
        <v>0.34</v>
      </c>
      <c r="F56" s="100">
        <v>8.3000000000000007</v>
      </c>
      <c r="G56" s="26">
        <f>(D56+F56)*4+E56*9</f>
        <v>41.300000000000004</v>
      </c>
      <c r="H56" s="26">
        <v>0</v>
      </c>
      <c r="I56" s="137">
        <v>1.28</v>
      </c>
      <c r="J56" s="43">
        <f>I56/C56*1000</f>
        <v>62.591687041564803</v>
      </c>
      <c r="K56" s="29"/>
      <c r="L56" s="31"/>
      <c r="M56" s="31"/>
      <c r="N56" s="31"/>
      <c r="O56" s="31"/>
      <c r="P56" s="31"/>
    </row>
    <row r="57" spans="1:16" ht="33" customHeight="1" thickBot="1" x14ac:dyDescent="0.35">
      <c r="A57" s="167"/>
      <c r="B57" s="194"/>
      <c r="C57" s="195"/>
      <c r="D57" s="2"/>
      <c r="E57" s="3"/>
      <c r="F57" s="3"/>
      <c r="G57" s="55"/>
      <c r="H57" s="26"/>
      <c r="I57" s="175"/>
      <c r="J57" s="29"/>
      <c r="K57" s="29"/>
      <c r="L57" s="31"/>
      <c r="M57" s="31"/>
      <c r="N57" s="31"/>
      <c r="O57" s="31"/>
      <c r="P57" s="31"/>
    </row>
    <row r="58" spans="1:16" ht="31.5" customHeight="1" thickTop="1" x14ac:dyDescent="0.3">
      <c r="A58" s="541"/>
      <c r="B58" s="494" t="s">
        <v>8</v>
      </c>
      <c r="C58" s="495"/>
      <c r="D58" s="496">
        <f t="shared" ref="D58:I58" si="4">SUM(D54:D57)</f>
        <v>17.86</v>
      </c>
      <c r="E58" s="496">
        <f t="shared" si="4"/>
        <v>16.240000000000002</v>
      </c>
      <c r="F58" s="496">
        <f t="shared" si="4"/>
        <v>64.400000000000006</v>
      </c>
      <c r="G58" s="496">
        <f t="shared" si="4"/>
        <v>475.2000000000001</v>
      </c>
      <c r="H58" s="496">
        <f t="shared" si="4"/>
        <v>0</v>
      </c>
      <c r="I58" s="497">
        <f t="shared" si="4"/>
        <v>42</v>
      </c>
      <c r="J58" s="43"/>
      <c r="K58" s="29"/>
      <c r="L58" s="31"/>
      <c r="M58" s="31"/>
      <c r="N58" s="31"/>
      <c r="O58" s="31"/>
      <c r="P58" s="31"/>
    </row>
    <row r="59" spans="1:16" ht="35.1" customHeight="1" thickBot="1" x14ac:dyDescent="0.3">
      <c r="A59" s="416"/>
      <c r="B59" s="59" t="s">
        <v>152</v>
      </c>
      <c r="C59" s="416"/>
      <c r="D59" s="416"/>
      <c r="E59" s="416"/>
      <c r="F59" s="416"/>
      <c r="G59" s="416"/>
      <c r="H59" s="416"/>
      <c r="I59" s="416"/>
    </row>
    <row r="60" spans="1:16" ht="35.1" customHeight="1" thickBot="1" x14ac:dyDescent="0.3">
      <c r="A60" s="131">
        <v>439</v>
      </c>
      <c r="B60" s="196" t="s">
        <v>238</v>
      </c>
      <c r="C60" s="197">
        <v>100</v>
      </c>
      <c r="D60" s="24">
        <v>12</v>
      </c>
      <c r="E60" s="24">
        <v>7.4</v>
      </c>
      <c r="F60" s="24">
        <v>6.5</v>
      </c>
      <c r="G60" s="177">
        <f>(D60*4)+(E60*9)+(F60*4)</f>
        <v>140.60000000000002</v>
      </c>
      <c r="H60" s="10">
        <v>0</v>
      </c>
      <c r="I60" s="148">
        <v>54</v>
      </c>
    </row>
    <row r="61" spans="1:16" ht="35.1" customHeight="1" thickBot="1" x14ac:dyDescent="0.3">
      <c r="A61" s="131" t="s">
        <v>141</v>
      </c>
      <c r="B61" s="196" t="s">
        <v>195</v>
      </c>
      <c r="C61" s="131">
        <v>150</v>
      </c>
      <c r="D61" s="24">
        <v>8.9</v>
      </c>
      <c r="E61" s="24">
        <v>5.9</v>
      </c>
      <c r="F61" s="24">
        <v>40.5</v>
      </c>
      <c r="G61" s="54">
        <f>(D61*4)+(E61*9)+(F61*4)</f>
        <v>250.7</v>
      </c>
      <c r="H61" s="54">
        <v>0</v>
      </c>
      <c r="I61" s="148">
        <v>12.76</v>
      </c>
    </row>
    <row r="62" spans="1:16" ht="35.1" customHeight="1" thickBot="1" x14ac:dyDescent="0.3">
      <c r="A62" s="131" t="s">
        <v>83</v>
      </c>
      <c r="B62" s="196" t="s">
        <v>104</v>
      </c>
      <c r="C62" s="603" t="s">
        <v>93</v>
      </c>
      <c r="D62" s="24">
        <v>0.15</v>
      </c>
      <c r="E62" s="24">
        <v>0</v>
      </c>
      <c r="F62" s="24">
        <v>19.28</v>
      </c>
      <c r="G62" s="26">
        <f>(D62*4)+(E62*9)+(F62*4)</f>
        <v>77.72</v>
      </c>
      <c r="H62" s="26">
        <v>70</v>
      </c>
      <c r="I62" s="148">
        <v>8.11</v>
      </c>
    </row>
    <row r="63" spans="1:16" ht="35.1" customHeight="1" thickBot="1" x14ac:dyDescent="0.3">
      <c r="A63" s="131" t="s">
        <v>15</v>
      </c>
      <c r="B63" s="196" t="s">
        <v>36</v>
      </c>
      <c r="C63" s="197">
        <v>50</v>
      </c>
      <c r="D63" s="24">
        <v>2.1800000000000002</v>
      </c>
      <c r="E63" s="24">
        <v>0.28000000000000003</v>
      </c>
      <c r="F63" s="24">
        <v>13.56</v>
      </c>
      <c r="G63" s="26">
        <f>(D63*4)+(E63*9)+(F63*4)</f>
        <v>65.48</v>
      </c>
      <c r="H63" s="26">
        <v>0</v>
      </c>
      <c r="I63" s="148">
        <v>3.13</v>
      </c>
    </row>
    <row r="64" spans="1:16" ht="35.1" customHeight="1" thickBot="1" x14ac:dyDescent="0.3">
      <c r="A64" s="131"/>
      <c r="B64" s="196"/>
      <c r="C64" s="197"/>
      <c r="D64" s="24"/>
      <c r="E64" s="24"/>
      <c r="F64" s="24"/>
      <c r="G64" s="26"/>
      <c r="H64" s="26"/>
      <c r="I64" s="137"/>
    </row>
    <row r="65" spans="1:9" ht="35.1" customHeight="1" thickTop="1" thickBot="1" x14ac:dyDescent="0.3">
      <c r="A65" s="532"/>
      <c r="B65" s="418" t="s">
        <v>8</v>
      </c>
      <c r="C65" s="417"/>
      <c r="D65" s="420">
        <f t="shared" ref="D65:I65" si="5">SUM(D60:D64)</f>
        <v>23.229999999999997</v>
      </c>
      <c r="E65" s="420">
        <f t="shared" si="5"/>
        <v>13.58</v>
      </c>
      <c r="F65" s="420">
        <f t="shared" si="5"/>
        <v>79.84</v>
      </c>
      <c r="G65" s="420">
        <f t="shared" si="5"/>
        <v>534.5</v>
      </c>
      <c r="H65" s="420">
        <f t="shared" si="5"/>
        <v>70</v>
      </c>
      <c r="I65" s="436">
        <f t="shared" si="5"/>
        <v>78</v>
      </c>
    </row>
    <row r="66" spans="1:9" ht="35.1" customHeight="1" thickTop="1" x14ac:dyDescent="0.3">
      <c r="A66" s="85"/>
      <c r="B66" s="32" t="s">
        <v>58</v>
      </c>
      <c r="C66" s="32"/>
      <c r="D66" s="32"/>
      <c r="E66" s="86"/>
      <c r="F66" s="85"/>
      <c r="G66" s="85"/>
      <c r="H66" s="85"/>
      <c r="I66" s="85"/>
    </row>
    <row r="67" spans="1:9" ht="20.25" x14ac:dyDescent="0.3">
      <c r="A67" s="85"/>
      <c r="B67" s="673"/>
      <c r="C67" s="673"/>
      <c r="D67" s="673"/>
      <c r="E67" s="86"/>
      <c r="F67" s="85"/>
      <c r="G67" s="85"/>
      <c r="H67" s="85"/>
      <c r="I67" s="85"/>
    </row>
    <row r="68" spans="1:9" ht="20.25" x14ac:dyDescent="0.3">
      <c r="A68" s="85"/>
      <c r="B68" s="673" t="s">
        <v>59</v>
      </c>
      <c r="C68" s="673"/>
      <c r="D68" s="673"/>
      <c r="E68" s="85"/>
      <c r="F68" s="85"/>
      <c r="G68" s="85"/>
      <c r="H68" s="85"/>
      <c r="I68" s="85"/>
    </row>
    <row r="69" spans="1:9" ht="20.25" x14ac:dyDescent="0.3">
      <c r="A69" s="85"/>
      <c r="B69" s="85"/>
      <c r="C69" s="85"/>
      <c r="D69" s="85"/>
      <c r="E69" s="85"/>
      <c r="F69" s="85"/>
      <c r="G69" s="85"/>
      <c r="H69" s="85"/>
      <c r="I69" s="85"/>
    </row>
    <row r="70" spans="1:9" ht="20.25" x14ac:dyDescent="0.3">
      <c r="A70" s="85"/>
      <c r="B70" s="32" t="s">
        <v>60</v>
      </c>
      <c r="C70" s="32"/>
      <c r="D70" s="32"/>
      <c r="I70" s="85"/>
    </row>
    <row r="71" spans="1:9" ht="20.25" x14ac:dyDescent="0.3">
      <c r="A71" s="85"/>
      <c r="B71" s="85"/>
      <c r="C71" s="85"/>
      <c r="D71" s="85"/>
      <c r="E71" s="85"/>
      <c r="F71" s="85"/>
      <c r="G71" s="85"/>
      <c r="H71" s="85"/>
      <c r="I71" s="85"/>
    </row>
  </sheetData>
  <mergeCells count="13">
    <mergeCell ref="B67:D67"/>
    <mergeCell ref="B68:D68"/>
    <mergeCell ref="B5:F5"/>
    <mergeCell ref="B6:F6"/>
    <mergeCell ref="I4:J4"/>
    <mergeCell ref="I10:I11"/>
    <mergeCell ref="D8:I8"/>
    <mergeCell ref="C10:C12"/>
    <mergeCell ref="D10:F11"/>
    <mergeCell ref="G10:G11"/>
    <mergeCell ref="H10:H11"/>
    <mergeCell ref="D9:E9"/>
    <mergeCell ref="F7:I7"/>
  </mergeCells>
  <phoneticPr fontId="1" type="noConversion"/>
  <printOptions horizontalCentered="1"/>
  <pageMargins left="0.19685039370078741" right="0.39370078740157483" top="0.19685039370078741" bottom="0.98425196850393704" header="0.70866141732283472" footer="0.51181102362204722"/>
  <pageSetup paperSize="9" scale="34" orientation="portrait" r:id="rId1"/>
  <headerFooter alignWithMargins="0"/>
  <colBreaks count="1" manualBreakCount="1">
    <brk id="10" max="65" man="1"/>
  </colBreak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67"/>
  <sheetViews>
    <sheetView topLeftCell="A4" zoomScale="60" zoomScaleNormal="60" zoomScaleSheetLayoutView="75" workbookViewId="0">
      <selection activeCell="F19" sqref="F19"/>
    </sheetView>
  </sheetViews>
  <sheetFormatPr defaultRowHeight="18" x14ac:dyDescent="0.25"/>
  <cols>
    <col min="1" max="1" width="10.08203125" style="1" customWidth="1"/>
    <col min="2" max="2" width="62.25" style="1" customWidth="1"/>
    <col min="3" max="3" width="15.58203125" style="1" customWidth="1"/>
    <col min="4" max="4" width="8" style="1" customWidth="1"/>
    <col min="5" max="5" width="8.6640625" style="1"/>
    <col min="6" max="6" width="7.6640625" style="1" customWidth="1"/>
    <col min="7" max="7" width="7.83203125" style="1" customWidth="1"/>
    <col min="8" max="8" width="6.1640625" style="1" customWidth="1"/>
    <col min="9" max="9" width="14" style="1" customWidth="1"/>
    <col min="10" max="10" width="8.91406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714"/>
      <c r="J4" s="714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25.5" x14ac:dyDescent="0.35">
      <c r="B6" s="690"/>
      <c r="C6" s="690"/>
      <c r="D6" s="690"/>
      <c r="E6" s="690"/>
      <c r="F6" s="690"/>
    </row>
    <row r="7" spans="1:16" ht="24.95" customHeight="1" x14ac:dyDescent="0.4">
      <c r="F7" s="739" t="s">
        <v>315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39.950000000000003" customHeight="1" thickBot="1" x14ac:dyDescent="0.35">
      <c r="A9" s="35"/>
      <c r="B9" s="35"/>
      <c r="C9" s="35"/>
      <c r="D9" s="677">
        <v>12</v>
      </c>
      <c r="E9" s="677"/>
    </row>
    <row r="10" spans="1:16" ht="37.5" customHeight="1" x14ac:dyDescent="0.25">
      <c r="A10" s="120" t="s">
        <v>0</v>
      </c>
      <c r="B10" s="121" t="s">
        <v>2</v>
      </c>
      <c r="C10" s="678" t="s">
        <v>18</v>
      </c>
      <c r="D10" s="681" t="s">
        <v>19</v>
      </c>
      <c r="E10" s="682"/>
      <c r="F10" s="683"/>
      <c r="G10" s="681" t="s">
        <v>21</v>
      </c>
      <c r="H10" s="678" t="s">
        <v>102</v>
      </c>
      <c r="I10" s="678" t="s">
        <v>23</v>
      </c>
      <c r="J10" s="44" t="s">
        <v>81</v>
      </c>
      <c r="K10" s="44"/>
      <c r="L10" s="44"/>
      <c r="M10" s="38"/>
      <c r="N10" s="44"/>
      <c r="O10" s="44"/>
      <c r="P10" s="44"/>
    </row>
    <row r="11" spans="1:16" ht="38.25" customHeight="1" thickBot="1" x14ac:dyDescent="0.3">
      <c r="A11" s="122" t="s">
        <v>1</v>
      </c>
      <c r="B11" s="123" t="s">
        <v>3</v>
      </c>
      <c r="C11" s="679"/>
      <c r="D11" s="684"/>
      <c r="E11" s="685"/>
      <c r="F11" s="686"/>
      <c r="G11" s="687"/>
      <c r="H11" s="688"/>
      <c r="I11" s="688"/>
      <c r="J11" s="44"/>
      <c r="K11" s="44"/>
      <c r="L11" s="44"/>
      <c r="M11" s="44"/>
      <c r="N11" s="44"/>
      <c r="O11" s="44"/>
      <c r="P11" s="44"/>
    </row>
    <row r="12" spans="1:16" ht="27" thickBot="1" x14ac:dyDescent="0.3">
      <c r="A12" s="124"/>
      <c r="B12" s="126"/>
      <c r="C12" s="680"/>
      <c r="D12" s="127" t="s">
        <v>4</v>
      </c>
      <c r="E12" s="127" t="s">
        <v>5</v>
      </c>
      <c r="F12" s="127" t="s">
        <v>6</v>
      </c>
      <c r="G12" s="128"/>
      <c r="H12" s="128"/>
      <c r="I12" s="129"/>
      <c r="J12" s="28"/>
      <c r="K12" s="28"/>
      <c r="L12" s="28"/>
      <c r="M12" s="28"/>
      <c r="N12" s="28"/>
      <c r="O12" s="28"/>
      <c r="P12" s="28"/>
    </row>
    <row r="13" spans="1:16" ht="24.75" customHeight="1" thickBot="1" x14ac:dyDescent="0.3">
      <c r="A13" s="2"/>
      <c r="B13" s="22" t="s">
        <v>113</v>
      </c>
      <c r="C13" s="125"/>
      <c r="D13" s="2"/>
      <c r="E13" s="2"/>
      <c r="F13" s="2"/>
      <c r="G13" s="21"/>
      <c r="H13" s="21"/>
      <c r="I13" s="9"/>
      <c r="J13" s="28"/>
      <c r="K13" s="28"/>
      <c r="L13" s="28"/>
      <c r="M13" s="28"/>
      <c r="N13" s="28"/>
      <c r="O13" s="28"/>
      <c r="P13" s="28"/>
    </row>
    <row r="14" spans="1:16" ht="34.5" customHeight="1" thickBot="1" x14ac:dyDescent="0.3">
      <c r="A14" s="131">
        <v>1</v>
      </c>
      <c r="B14" s="194" t="s">
        <v>272</v>
      </c>
      <c r="C14" s="195" t="s">
        <v>273</v>
      </c>
      <c r="D14" s="36">
        <v>9.6</v>
      </c>
      <c r="E14" s="36">
        <v>9.4</v>
      </c>
      <c r="F14" s="36">
        <v>15.6</v>
      </c>
      <c r="G14" s="26">
        <f>(D14*4)+(E14*9)+(F14*4)</f>
        <v>185.4</v>
      </c>
      <c r="H14" s="26">
        <v>0</v>
      </c>
      <c r="I14" s="148">
        <v>23</v>
      </c>
      <c r="J14" s="28"/>
      <c r="K14" s="28"/>
      <c r="L14" s="28"/>
      <c r="M14" s="28"/>
      <c r="N14" s="28"/>
      <c r="O14" s="28"/>
      <c r="P14" s="28"/>
    </row>
    <row r="15" spans="1:16" ht="42" customHeight="1" thickBot="1" x14ac:dyDescent="0.3">
      <c r="A15" s="131">
        <v>311</v>
      </c>
      <c r="B15" s="194" t="s">
        <v>274</v>
      </c>
      <c r="C15" s="195" t="s">
        <v>143</v>
      </c>
      <c r="D15" s="92">
        <v>8</v>
      </c>
      <c r="E15" s="92">
        <v>12.5</v>
      </c>
      <c r="F15" s="92">
        <v>22.1</v>
      </c>
      <c r="G15" s="67">
        <f>(D15*4)+(E15*9)+(F15*4)</f>
        <v>232.9</v>
      </c>
      <c r="H15" s="67">
        <v>0</v>
      </c>
      <c r="I15" s="367">
        <v>24.11</v>
      </c>
      <c r="J15" s="37"/>
      <c r="K15" s="37"/>
      <c r="L15" s="43"/>
      <c r="M15" s="37"/>
      <c r="N15" s="37"/>
      <c r="O15" s="37"/>
      <c r="P15" s="37"/>
    </row>
    <row r="16" spans="1:16" ht="50.25" customHeight="1" thickBot="1" x14ac:dyDescent="0.3">
      <c r="A16" s="269" t="s">
        <v>148</v>
      </c>
      <c r="B16" s="225" t="s">
        <v>14</v>
      </c>
      <c r="C16" s="226">
        <v>200</v>
      </c>
      <c r="D16" s="24">
        <v>1.4</v>
      </c>
      <c r="E16" s="24">
        <v>1.6</v>
      </c>
      <c r="F16" s="24">
        <v>16.399999999999999</v>
      </c>
      <c r="G16" s="26">
        <f>(D16*4)+(E16*9)+(F16*4)</f>
        <v>85.6</v>
      </c>
      <c r="H16" s="26">
        <v>0</v>
      </c>
      <c r="I16" s="148">
        <v>5.29</v>
      </c>
      <c r="J16" s="37"/>
      <c r="K16" s="37"/>
      <c r="L16" s="37"/>
      <c r="M16" s="37"/>
      <c r="N16" s="37"/>
      <c r="O16" s="37"/>
      <c r="P16" s="37"/>
    </row>
    <row r="17" spans="1:17" ht="35.25" customHeight="1" thickBot="1" x14ac:dyDescent="0.3">
      <c r="A17" s="131" t="s">
        <v>15</v>
      </c>
      <c r="B17" s="196" t="s">
        <v>36</v>
      </c>
      <c r="C17" s="197">
        <v>7.05</v>
      </c>
      <c r="D17" s="9">
        <v>1.4</v>
      </c>
      <c r="E17" s="61">
        <v>0.2</v>
      </c>
      <c r="F17" s="61">
        <v>8.8000000000000007</v>
      </c>
      <c r="G17" s="55">
        <f>(D17*4)+(E17*9)+(F17*4)</f>
        <v>42.6</v>
      </c>
      <c r="H17" s="26">
        <v>0</v>
      </c>
      <c r="I17" s="148">
        <v>0.44</v>
      </c>
      <c r="J17" s="43">
        <f>I17/C17*1000</f>
        <v>62.411347517730498</v>
      </c>
      <c r="K17" s="37"/>
      <c r="L17" s="37"/>
      <c r="M17" s="37"/>
      <c r="N17" s="37"/>
      <c r="O17" s="37"/>
      <c r="P17" s="37"/>
    </row>
    <row r="18" spans="1:17" ht="40.5" customHeight="1" thickBot="1" x14ac:dyDescent="0.3">
      <c r="A18" s="547" t="s">
        <v>76</v>
      </c>
      <c r="B18" s="548" t="s">
        <v>111</v>
      </c>
      <c r="C18" s="549" t="s">
        <v>77</v>
      </c>
      <c r="D18" s="550">
        <v>1</v>
      </c>
      <c r="E18" s="550">
        <v>0</v>
      </c>
      <c r="F18" s="550">
        <v>25.4</v>
      </c>
      <c r="G18" s="551">
        <f>(D18*4)+(E18*9)+(F18*4)</f>
        <v>105.6</v>
      </c>
      <c r="H18" s="551">
        <v>0</v>
      </c>
      <c r="I18" s="552">
        <v>14.16</v>
      </c>
      <c r="J18" s="43" t="e">
        <f>I18/C18*1000</f>
        <v>#VALUE!</v>
      </c>
      <c r="K18" s="37"/>
      <c r="L18" s="37"/>
      <c r="M18" s="37"/>
      <c r="N18" s="37"/>
      <c r="O18" s="37"/>
      <c r="P18" s="37"/>
    </row>
    <row r="19" spans="1:17" ht="30" customHeight="1" thickTop="1" thickBot="1" x14ac:dyDescent="0.3">
      <c r="A19" s="527"/>
      <c r="B19" s="528" t="s">
        <v>8</v>
      </c>
      <c r="C19" s="524"/>
      <c r="D19" s="529">
        <f>SUM(D15:D18)</f>
        <v>11.8</v>
      </c>
      <c r="E19" s="529">
        <f>SUM(E15:E18)</f>
        <v>14.299999999999999</v>
      </c>
      <c r="F19" s="529">
        <f>SUM(F15:F18)</f>
        <v>72.699999999999989</v>
      </c>
      <c r="G19" s="530">
        <f>SUM(G15:G18)</f>
        <v>466.70000000000005</v>
      </c>
      <c r="H19" s="530">
        <f>SUM(H15:H18)</f>
        <v>0</v>
      </c>
      <c r="I19" s="531">
        <f>SUM(I14:I18)</f>
        <v>67</v>
      </c>
      <c r="J19" s="28"/>
      <c r="K19" s="28"/>
      <c r="L19" s="28"/>
      <c r="M19" s="28"/>
      <c r="N19" s="28"/>
      <c r="O19" s="28"/>
      <c r="P19" s="28"/>
    </row>
    <row r="20" spans="1:17" ht="30" customHeight="1" thickTop="1" thickBot="1" x14ac:dyDescent="0.3">
      <c r="A20" s="464"/>
      <c r="B20" s="22" t="s">
        <v>108</v>
      </c>
      <c r="C20" s="169"/>
      <c r="D20" s="25"/>
      <c r="E20" s="25"/>
      <c r="F20" s="25"/>
      <c r="G20" s="53"/>
      <c r="H20" s="264"/>
      <c r="I20" s="307"/>
      <c r="J20" s="28"/>
      <c r="K20" s="28"/>
      <c r="L20" s="28"/>
      <c r="M20" s="28"/>
      <c r="N20" s="28"/>
      <c r="O20" s="28"/>
      <c r="P20" s="28"/>
    </row>
    <row r="21" spans="1:17" ht="30" customHeight="1" thickBot="1" x14ac:dyDescent="0.3">
      <c r="A21" s="131">
        <v>1</v>
      </c>
      <c r="B21" s="194" t="s">
        <v>272</v>
      </c>
      <c r="C21" s="195" t="s">
        <v>273</v>
      </c>
      <c r="D21" s="36">
        <v>9.6</v>
      </c>
      <c r="E21" s="36">
        <v>9.4</v>
      </c>
      <c r="F21" s="36">
        <v>15.6</v>
      </c>
      <c r="G21" s="26">
        <f>(D21*4)+(E21*9)+(F21*4)</f>
        <v>185.4</v>
      </c>
      <c r="H21" s="26">
        <v>0</v>
      </c>
      <c r="I21" s="148">
        <v>23</v>
      </c>
      <c r="J21" s="28"/>
      <c r="K21" s="28"/>
      <c r="L21" s="28"/>
      <c r="M21" s="28"/>
      <c r="N21" s="28"/>
      <c r="O21" s="28"/>
      <c r="P21" s="28"/>
    </row>
    <row r="22" spans="1:17" ht="30" customHeight="1" thickBot="1" x14ac:dyDescent="0.3">
      <c r="A22" s="131">
        <v>311</v>
      </c>
      <c r="B22" s="194" t="s">
        <v>274</v>
      </c>
      <c r="C22" s="195" t="s">
        <v>126</v>
      </c>
      <c r="D22" s="92">
        <v>8</v>
      </c>
      <c r="E22" s="92">
        <v>12.5</v>
      </c>
      <c r="F22" s="92">
        <v>22.1</v>
      </c>
      <c r="G22" s="67">
        <f>(D22*4)+(E22*9)+(F22*4)</f>
        <v>232.9</v>
      </c>
      <c r="H22" s="67">
        <v>0</v>
      </c>
      <c r="I22" s="175">
        <v>31.28</v>
      </c>
      <c r="J22" s="28"/>
      <c r="K22" s="28"/>
      <c r="L22" s="28"/>
      <c r="M22" s="28"/>
      <c r="N22" s="28"/>
      <c r="O22" s="28"/>
      <c r="P22" s="28"/>
    </row>
    <row r="23" spans="1:17" ht="55.5" customHeight="1" thickBot="1" x14ac:dyDescent="0.3">
      <c r="A23" s="269" t="s">
        <v>148</v>
      </c>
      <c r="B23" s="225" t="s">
        <v>14</v>
      </c>
      <c r="C23" s="226">
        <v>200</v>
      </c>
      <c r="D23" s="24">
        <v>1.4</v>
      </c>
      <c r="E23" s="24">
        <v>1.6</v>
      </c>
      <c r="F23" s="24">
        <v>16.399999999999999</v>
      </c>
      <c r="G23" s="26">
        <f>(D23*4)+(E23*9)+(F23*4)</f>
        <v>85.6</v>
      </c>
      <c r="H23" s="26">
        <v>0</v>
      </c>
      <c r="I23" s="148">
        <v>5.29</v>
      </c>
      <c r="J23" s="28"/>
      <c r="K23" s="28"/>
      <c r="L23" s="28"/>
      <c r="M23" s="28"/>
      <c r="N23" s="28"/>
      <c r="O23" s="28"/>
      <c r="P23" s="28"/>
    </row>
    <row r="24" spans="1:17" ht="30" customHeight="1" thickBot="1" x14ac:dyDescent="0.3">
      <c r="A24" s="131" t="s">
        <v>15</v>
      </c>
      <c r="B24" s="196" t="s">
        <v>36</v>
      </c>
      <c r="C24" s="197">
        <v>68.099999999999994</v>
      </c>
      <c r="D24" s="9">
        <v>1.4</v>
      </c>
      <c r="E24" s="61">
        <v>0.2</v>
      </c>
      <c r="F24" s="61">
        <v>8.8000000000000007</v>
      </c>
      <c r="G24" s="55">
        <f>(D24*4)+(E24*9)+(F24*4)</f>
        <v>42.6</v>
      </c>
      <c r="H24" s="26">
        <v>0</v>
      </c>
      <c r="I24" s="148">
        <v>4.2699999999999996</v>
      </c>
      <c r="J24" s="43">
        <f>I24/C24*1000</f>
        <v>62.701908957415561</v>
      </c>
      <c r="K24" s="28"/>
      <c r="L24" s="28"/>
      <c r="M24" s="28"/>
      <c r="N24" s="28"/>
      <c r="O24" s="28"/>
      <c r="P24" s="28"/>
    </row>
    <row r="25" spans="1:17" ht="41.25" customHeight="1" thickBot="1" x14ac:dyDescent="0.3">
      <c r="A25" s="547" t="s">
        <v>76</v>
      </c>
      <c r="B25" s="548" t="s">
        <v>111</v>
      </c>
      <c r="C25" s="549" t="s">
        <v>77</v>
      </c>
      <c r="D25" s="550">
        <v>1</v>
      </c>
      <c r="E25" s="550">
        <v>0</v>
      </c>
      <c r="F25" s="550">
        <v>25.4</v>
      </c>
      <c r="G25" s="551">
        <f>(D25*4)+(E25*9)+(F25*4)</f>
        <v>105.6</v>
      </c>
      <c r="H25" s="551">
        <v>0</v>
      </c>
      <c r="I25" s="552">
        <v>14.16</v>
      </c>
      <c r="J25" s="43" t="e">
        <f>I25/C25*1000</f>
        <v>#VALUE!</v>
      </c>
      <c r="K25" s="28"/>
      <c r="L25" s="28"/>
      <c r="M25" s="28"/>
      <c r="N25" s="28"/>
      <c r="O25" s="28"/>
      <c r="P25" s="28"/>
    </row>
    <row r="26" spans="1:17" ht="30" customHeight="1" thickTop="1" thickBot="1" x14ac:dyDescent="0.3">
      <c r="A26" s="465"/>
      <c r="B26" s="418" t="s">
        <v>8</v>
      </c>
      <c r="C26" s="417"/>
      <c r="D26" s="419">
        <f t="shared" ref="D26:I26" si="0">SUM(D21:D25)</f>
        <v>21.4</v>
      </c>
      <c r="E26" s="419">
        <f t="shared" si="0"/>
        <v>23.7</v>
      </c>
      <c r="F26" s="419">
        <f t="shared" si="0"/>
        <v>88.300000000000011</v>
      </c>
      <c r="G26" s="420">
        <f t="shared" si="0"/>
        <v>652.1</v>
      </c>
      <c r="H26" s="420">
        <f t="shared" si="0"/>
        <v>0</v>
      </c>
      <c r="I26" s="421">
        <f t="shared" si="0"/>
        <v>78</v>
      </c>
      <c r="J26" s="28"/>
      <c r="K26" s="28"/>
      <c r="L26" s="28"/>
      <c r="M26" s="28"/>
      <c r="N26" s="28"/>
      <c r="O26" s="28"/>
      <c r="P26" s="28"/>
    </row>
    <row r="27" spans="1:17" ht="28.5" customHeight="1" thickTop="1" thickBot="1" x14ac:dyDescent="0.3">
      <c r="A27" s="6"/>
      <c r="B27" s="95" t="s">
        <v>30</v>
      </c>
      <c r="C27" s="119"/>
      <c r="D27" s="6"/>
      <c r="E27" s="6"/>
      <c r="F27" s="6"/>
      <c r="G27" s="219"/>
      <c r="H27" s="219"/>
      <c r="I27" s="151"/>
      <c r="J27" s="28"/>
      <c r="K27" s="28"/>
      <c r="L27" s="28"/>
      <c r="M27" s="28"/>
      <c r="N27" s="28"/>
      <c r="O27" s="28"/>
      <c r="P27" s="28"/>
      <c r="Q27" s="27"/>
    </row>
    <row r="28" spans="1:17" ht="48" customHeight="1" thickBot="1" x14ac:dyDescent="0.3">
      <c r="A28" s="658" t="s">
        <v>275</v>
      </c>
      <c r="B28" s="194" t="s">
        <v>276</v>
      </c>
      <c r="C28" s="167" t="s">
        <v>283</v>
      </c>
      <c r="D28" s="36">
        <v>3.1</v>
      </c>
      <c r="E28" s="36">
        <v>3.1</v>
      </c>
      <c r="F28" s="36">
        <v>24</v>
      </c>
      <c r="G28" s="55">
        <f>(D28*4)+(E28*9)+(F28*4)</f>
        <v>136.30000000000001</v>
      </c>
      <c r="H28" s="54">
        <v>0</v>
      </c>
      <c r="I28" s="661">
        <v>21.7</v>
      </c>
      <c r="J28" s="37"/>
      <c r="K28" s="37"/>
      <c r="L28" s="37"/>
      <c r="M28" s="37"/>
      <c r="N28" s="37"/>
      <c r="O28" s="37"/>
      <c r="P28" s="37"/>
      <c r="Q28" s="28"/>
    </row>
    <row r="29" spans="1:17" ht="47.25" customHeight="1" thickBot="1" x14ac:dyDescent="0.3">
      <c r="A29" s="131">
        <v>437</v>
      </c>
      <c r="B29" s="194" t="s">
        <v>314</v>
      </c>
      <c r="C29" s="167">
        <v>80</v>
      </c>
      <c r="D29" s="36">
        <v>11.9</v>
      </c>
      <c r="E29" s="36">
        <v>12.5</v>
      </c>
      <c r="F29" s="36">
        <v>3.8</v>
      </c>
      <c r="G29" s="26">
        <v>220.9</v>
      </c>
      <c r="H29" s="296">
        <v>0</v>
      </c>
      <c r="I29" s="150">
        <v>48.05</v>
      </c>
      <c r="J29" s="37"/>
      <c r="K29" s="37"/>
      <c r="L29" s="37"/>
      <c r="M29" s="37"/>
      <c r="N29" s="37"/>
      <c r="O29" s="37"/>
      <c r="P29" s="37"/>
      <c r="Q29" s="27"/>
    </row>
    <row r="30" spans="1:17" ht="54.75" customHeight="1" thickBot="1" x14ac:dyDescent="0.3">
      <c r="A30" s="191" t="s">
        <v>277</v>
      </c>
      <c r="B30" s="194" t="s">
        <v>278</v>
      </c>
      <c r="C30" s="167">
        <v>150</v>
      </c>
      <c r="D30" s="36">
        <v>2.44</v>
      </c>
      <c r="E30" s="36">
        <v>3.5</v>
      </c>
      <c r="F30" s="36">
        <v>18.2</v>
      </c>
      <c r="G30" s="63">
        <f>(D30+F30)*4+E30*9</f>
        <v>114.06</v>
      </c>
      <c r="H30" s="54">
        <v>0</v>
      </c>
      <c r="I30" s="137">
        <v>12.41</v>
      </c>
      <c r="J30" s="37"/>
      <c r="K30" s="37"/>
      <c r="L30" s="37"/>
      <c r="M30" s="37"/>
      <c r="N30" s="37"/>
      <c r="O30" s="37"/>
      <c r="P30" s="37"/>
    </row>
    <row r="31" spans="1:17" ht="54" customHeight="1" thickBot="1" x14ac:dyDescent="0.3">
      <c r="A31" s="131" t="s">
        <v>25</v>
      </c>
      <c r="B31" s="194" t="s">
        <v>157</v>
      </c>
      <c r="C31" s="197">
        <v>200</v>
      </c>
      <c r="D31" s="36">
        <v>0</v>
      </c>
      <c r="E31" s="36">
        <v>0</v>
      </c>
      <c r="F31" s="36">
        <v>24</v>
      </c>
      <c r="G31" s="26">
        <f>(D31*4)+(E31*9)+(F31*4)</f>
        <v>96</v>
      </c>
      <c r="H31" s="26">
        <v>60</v>
      </c>
      <c r="I31" s="148">
        <v>10.4</v>
      </c>
      <c r="J31" s="37"/>
      <c r="K31" s="37"/>
      <c r="L31" s="37"/>
      <c r="M31" s="37"/>
      <c r="N31" s="37"/>
      <c r="O31" s="37"/>
      <c r="P31" s="37"/>
    </row>
    <row r="32" spans="1:17" ht="12.75" customHeight="1" thickBot="1" x14ac:dyDescent="0.3">
      <c r="A32" s="658"/>
      <c r="B32" s="196"/>
      <c r="C32" s="197"/>
      <c r="D32" s="24"/>
      <c r="E32" s="24"/>
      <c r="F32" s="24"/>
      <c r="G32" s="63"/>
      <c r="H32" s="26"/>
      <c r="I32" s="137"/>
      <c r="J32" s="37"/>
      <c r="K32" s="37"/>
      <c r="L32" s="37"/>
      <c r="M32" s="37"/>
      <c r="N32" s="37"/>
      <c r="O32" s="37"/>
      <c r="P32" s="37"/>
    </row>
    <row r="33" spans="1:16" ht="47.25" customHeight="1" thickBot="1" x14ac:dyDescent="0.3">
      <c r="A33" s="131" t="s">
        <v>279</v>
      </c>
      <c r="B33" s="196" t="s">
        <v>36</v>
      </c>
      <c r="C33" s="131">
        <v>36.4</v>
      </c>
      <c r="D33" s="24">
        <v>1.6</v>
      </c>
      <c r="E33" s="24">
        <v>0.2</v>
      </c>
      <c r="F33" s="24">
        <v>9.8000000000000007</v>
      </c>
      <c r="G33" s="26">
        <f>(D33*4)+(E33*9)+(F33*4)</f>
        <v>47.400000000000006</v>
      </c>
      <c r="H33" s="26">
        <v>0</v>
      </c>
      <c r="I33" s="148">
        <v>2.2799999999999998</v>
      </c>
      <c r="J33" s="43">
        <f>I33/C33*1000</f>
        <v>62.637362637362635</v>
      </c>
      <c r="K33" s="37"/>
      <c r="L33" s="37"/>
      <c r="M33" s="37"/>
      <c r="N33" s="37"/>
      <c r="O33" s="37"/>
      <c r="P33" s="37"/>
    </row>
    <row r="34" spans="1:16" ht="36" customHeight="1" thickBot="1" x14ac:dyDescent="0.3">
      <c r="A34" s="131" t="s">
        <v>15</v>
      </c>
      <c r="B34" s="196" t="s">
        <v>13</v>
      </c>
      <c r="C34" s="131">
        <v>18.5</v>
      </c>
      <c r="D34" s="24">
        <v>1.6</v>
      </c>
      <c r="E34" s="24">
        <v>0.2</v>
      </c>
      <c r="F34" s="24">
        <v>9.8000000000000007</v>
      </c>
      <c r="G34" s="26">
        <f>(D34*4)+(E34*9)+(F34*4)</f>
        <v>47.400000000000006</v>
      </c>
      <c r="H34" s="26">
        <v>0</v>
      </c>
      <c r="I34" s="148">
        <v>1.1599999999999999</v>
      </c>
      <c r="J34" s="43">
        <f>I34/C34*1000</f>
        <v>62.702702702702702</v>
      </c>
      <c r="K34" s="37"/>
      <c r="L34" s="37"/>
      <c r="M34" s="37"/>
      <c r="N34" s="37"/>
      <c r="O34" s="37"/>
      <c r="P34" s="37"/>
    </row>
    <row r="35" spans="1:16" ht="30.75" customHeight="1" thickTop="1" thickBot="1" x14ac:dyDescent="0.3">
      <c r="A35" s="458"/>
      <c r="B35" s="459" t="s">
        <v>8</v>
      </c>
      <c r="C35" s="417"/>
      <c r="D35" s="419">
        <f t="shared" ref="D35:I35" si="1">SUM(D28:D34)</f>
        <v>20.640000000000004</v>
      </c>
      <c r="E35" s="419">
        <f t="shared" si="1"/>
        <v>19.5</v>
      </c>
      <c r="F35" s="419">
        <f t="shared" si="1"/>
        <v>89.6</v>
      </c>
      <c r="G35" s="419">
        <f t="shared" si="1"/>
        <v>662.06</v>
      </c>
      <c r="H35" s="420">
        <f t="shared" si="1"/>
        <v>60</v>
      </c>
      <c r="I35" s="421">
        <f t="shared" si="1"/>
        <v>96</v>
      </c>
      <c r="J35" s="37"/>
      <c r="K35" s="37"/>
      <c r="L35" s="37"/>
      <c r="M35" s="37"/>
      <c r="N35" s="37"/>
      <c r="O35" s="37"/>
      <c r="P35" s="37"/>
    </row>
    <row r="36" spans="1:16" ht="33.75" hidden="1" customHeight="1" thickBot="1" x14ac:dyDescent="0.3">
      <c r="A36" s="6"/>
      <c r="B36" s="12" t="s">
        <v>10</v>
      </c>
      <c r="C36" s="143"/>
      <c r="D36" s="8">
        <f>D19+D35</f>
        <v>32.440000000000005</v>
      </c>
      <c r="E36" s="8">
        <f>E19+E35</f>
        <v>33.799999999999997</v>
      </c>
      <c r="F36" s="8">
        <f>F19+F35</f>
        <v>162.29999999999998</v>
      </c>
      <c r="G36" s="39">
        <f>G19+G35</f>
        <v>1128.76</v>
      </c>
      <c r="H36" s="115"/>
      <c r="I36" s="156"/>
      <c r="J36" s="28"/>
      <c r="K36" s="37"/>
      <c r="L36" s="37"/>
      <c r="M36" s="37"/>
      <c r="N36" s="37"/>
      <c r="O36" s="28"/>
      <c r="P36" s="28"/>
    </row>
    <row r="37" spans="1:16" ht="27.75" customHeight="1" thickTop="1" thickBot="1" x14ac:dyDescent="0.3">
      <c r="A37" s="4"/>
      <c r="B37" s="96" t="s">
        <v>31</v>
      </c>
      <c r="C37" s="130"/>
      <c r="D37" s="4"/>
      <c r="E37" s="4"/>
      <c r="F37" s="4"/>
      <c r="G37" s="42"/>
      <c r="H37" s="42"/>
      <c r="I37" s="155"/>
      <c r="J37" s="28"/>
      <c r="K37" s="37"/>
      <c r="L37" s="37"/>
      <c r="M37" s="37"/>
      <c r="N37" s="37"/>
      <c r="O37" s="28"/>
      <c r="P37" s="28"/>
    </row>
    <row r="38" spans="1:16" ht="38.25" customHeight="1" thickBot="1" x14ac:dyDescent="0.3">
      <c r="A38" s="191" t="s">
        <v>115</v>
      </c>
      <c r="B38" s="194" t="s">
        <v>276</v>
      </c>
      <c r="C38" s="195" t="s">
        <v>126</v>
      </c>
      <c r="D38" s="36">
        <v>8.4</v>
      </c>
      <c r="E38" s="36">
        <v>13.5</v>
      </c>
      <c r="F38" s="36">
        <v>28.6</v>
      </c>
      <c r="G38" s="63">
        <f>(D38+F38)*4+E38*9</f>
        <v>269.5</v>
      </c>
      <c r="H38" s="63">
        <v>0</v>
      </c>
      <c r="I38" s="137">
        <v>21.07</v>
      </c>
      <c r="J38" s="37"/>
      <c r="K38" s="37"/>
      <c r="L38" s="37"/>
      <c r="M38" s="37"/>
      <c r="N38" s="37"/>
      <c r="O38" s="37"/>
      <c r="P38" s="37"/>
    </row>
    <row r="39" spans="1:16" ht="33.75" customHeight="1" thickBot="1" x14ac:dyDescent="0.3">
      <c r="A39" s="131">
        <v>437</v>
      </c>
      <c r="B39" s="194" t="s">
        <v>314</v>
      </c>
      <c r="C39" s="167">
        <v>110</v>
      </c>
      <c r="D39" s="36">
        <v>16.399999999999999</v>
      </c>
      <c r="E39" s="36">
        <v>17.2</v>
      </c>
      <c r="F39" s="36">
        <v>5.2</v>
      </c>
      <c r="G39" s="26">
        <v>220.9</v>
      </c>
      <c r="H39" s="296">
        <v>0</v>
      </c>
      <c r="I39" s="150">
        <v>66.05</v>
      </c>
      <c r="J39" s="37"/>
      <c r="K39" s="37"/>
      <c r="L39" s="37"/>
      <c r="M39" s="37"/>
      <c r="N39" s="37"/>
      <c r="O39" s="37"/>
      <c r="P39" s="37"/>
    </row>
    <row r="40" spans="1:16" ht="54.75" customHeight="1" thickBot="1" x14ac:dyDescent="0.3">
      <c r="A40" s="131" t="s">
        <v>277</v>
      </c>
      <c r="B40" s="194" t="s">
        <v>278</v>
      </c>
      <c r="C40" s="167">
        <v>150</v>
      </c>
      <c r="D40" s="36">
        <v>2.44</v>
      </c>
      <c r="E40" s="36">
        <v>3.5</v>
      </c>
      <c r="F40" s="36">
        <v>18.2</v>
      </c>
      <c r="G40" s="63">
        <f>(D40+F40)*4+E40*9</f>
        <v>114.06</v>
      </c>
      <c r="H40" s="54">
        <v>0</v>
      </c>
      <c r="I40" s="148">
        <v>12.41</v>
      </c>
      <c r="J40" s="37"/>
      <c r="K40" s="37"/>
      <c r="L40" s="37"/>
      <c r="M40" s="37"/>
      <c r="N40" s="37"/>
      <c r="O40" s="37"/>
      <c r="P40" s="37"/>
    </row>
    <row r="41" spans="1:16" ht="39.75" customHeight="1" thickBot="1" x14ac:dyDescent="0.3">
      <c r="A41" s="131" t="s">
        <v>25</v>
      </c>
      <c r="B41" s="194" t="s">
        <v>157</v>
      </c>
      <c r="C41" s="197">
        <v>200</v>
      </c>
      <c r="D41" s="36">
        <v>0</v>
      </c>
      <c r="E41" s="36">
        <v>0</v>
      </c>
      <c r="F41" s="36">
        <v>24</v>
      </c>
      <c r="G41" s="26">
        <f>(D41*4)+(E41*9)+(F41*4)</f>
        <v>96</v>
      </c>
      <c r="H41" s="26">
        <v>60</v>
      </c>
      <c r="I41" s="148">
        <v>10.4</v>
      </c>
      <c r="J41" s="37"/>
      <c r="K41" s="37"/>
      <c r="L41" s="37"/>
      <c r="M41" s="37"/>
      <c r="N41" s="37"/>
      <c r="O41" s="37"/>
      <c r="P41" s="37"/>
    </row>
    <row r="42" spans="1:16" ht="8.25" customHeight="1" thickBot="1" x14ac:dyDescent="0.3">
      <c r="A42" s="658"/>
      <c r="B42" s="196"/>
      <c r="C42" s="197"/>
      <c r="D42" s="24"/>
      <c r="E42" s="24"/>
      <c r="F42" s="24"/>
      <c r="G42" s="63"/>
      <c r="H42" s="26"/>
      <c r="I42" s="137"/>
      <c r="J42" s="37"/>
      <c r="K42" s="37"/>
      <c r="L42" s="37"/>
      <c r="M42" s="37"/>
      <c r="N42" s="37"/>
      <c r="O42" s="37"/>
      <c r="P42" s="37"/>
    </row>
    <row r="43" spans="1:16" ht="42.75" customHeight="1" thickBot="1" x14ac:dyDescent="0.3">
      <c r="A43" s="131" t="s">
        <v>279</v>
      </c>
      <c r="B43" s="196" t="s">
        <v>36</v>
      </c>
      <c r="C43" s="131">
        <v>43.7</v>
      </c>
      <c r="D43" s="24">
        <v>1.6</v>
      </c>
      <c r="E43" s="24">
        <v>0.2</v>
      </c>
      <c r="F43" s="24">
        <v>9.8000000000000007</v>
      </c>
      <c r="G43" s="26">
        <f>(D43*4)+(E43*9)+(F43*4)</f>
        <v>47.400000000000006</v>
      </c>
      <c r="H43" s="26">
        <v>0</v>
      </c>
      <c r="I43" s="148">
        <v>2.74</v>
      </c>
      <c r="J43" s="43">
        <f>I43/C43*1000</f>
        <v>62.700228832951943</v>
      </c>
      <c r="K43" s="37"/>
      <c r="L43" s="37"/>
      <c r="M43" s="37"/>
      <c r="N43" s="37"/>
      <c r="O43" s="37"/>
      <c r="P43" s="37"/>
    </row>
    <row r="44" spans="1:16" ht="37.5" customHeight="1" thickBot="1" x14ac:dyDescent="0.3">
      <c r="A44" s="131" t="s">
        <v>15</v>
      </c>
      <c r="B44" s="196" t="s">
        <v>13</v>
      </c>
      <c r="C44" s="131">
        <v>37.200000000000003</v>
      </c>
      <c r="D44" s="24">
        <v>1.6</v>
      </c>
      <c r="E44" s="24">
        <v>0.2</v>
      </c>
      <c r="F44" s="24">
        <v>9.8000000000000007</v>
      </c>
      <c r="G44" s="26">
        <f>(D44*4)+(E44*9)+(F44*4)</f>
        <v>47.400000000000006</v>
      </c>
      <c r="H44" s="26">
        <v>0</v>
      </c>
      <c r="I44" s="148">
        <v>2.33</v>
      </c>
      <c r="J44" s="43">
        <f>I44/C44*1000</f>
        <v>62.634408602150543</v>
      </c>
      <c r="K44" s="37"/>
      <c r="L44" s="37"/>
      <c r="M44" s="37"/>
      <c r="N44" s="37"/>
      <c r="O44" s="37"/>
      <c r="P44" s="37"/>
    </row>
    <row r="45" spans="1:16" ht="37.5" customHeight="1" thickBot="1" x14ac:dyDescent="0.3">
      <c r="A45" s="138"/>
      <c r="B45" s="211"/>
      <c r="C45" s="176"/>
      <c r="D45" s="662"/>
      <c r="E45" s="662"/>
      <c r="F45" s="662"/>
      <c r="G45" s="110"/>
      <c r="H45" s="663"/>
      <c r="I45" s="664"/>
      <c r="J45" s="43" t="e">
        <f>I45/C45*1000</f>
        <v>#DIV/0!</v>
      </c>
      <c r="K45" s="37"/>
      <c r="L45" s="37"/>
      <c r="M45" s="37"/>
      <c r="N45" s="37"/>
      <c r="O45" s="37"/>
      <c r="P45" s="37"/>
    </row>
    <row r="46" spans="1:16" ht="33.75" customHeight="1" thickBot="1" x14ac:dyDescent="0.3">
      <c r="A46" s="167"/>
      <c r="B46" s="231"/>
      <c r="C46" s="215"/>
      <c r="D46" s="24"/>
      <c r="E46" s="24"/>
      <c r="F46" s="24"/>
      <c r="G46" s="26"/>
      <c r="H46" s="26"/>
      <c r="I46" s="228"/>
      <c r="J46" s="43" t="e">
        <f>I46/C46*1000</f>
        <v>#DIV/0!</v>
      </c>
      <c r="K46" s="37"/>
      <c r="L46" s="37"/>
      <c r="M46" s="37"/>
      <c r="N46" s="28"/>
      <c r="O46" s="37"/>
      <c r="P46" s="28"/>
    </row>
    <row r="47" spans="1:16" ht="33.75" customHeight="1" thickTop="1" thickBot="1" x14ac:dyDescent="0.3">
      <c r="A47" s="458"/>
      <c r="B47" s="459" t="s">
        <v>8</v>
      </c>
      <c r="C47" s="417"/>
      <c r="D47" s="419">
        <f t="shared" ref="D47:I47" si="2">SUM(D38:D46)</f>
        <v>30.44</v>
      </c>
      <c r="E47" s="419">
        <f t="shared" si="2"/>
        <v>34.600000000000009</v>
      </c>
      <c r="F47" s="419">
        <f t="shared" si="2"/>
        <v>95.6</v>
      </c>
      <c r="G47" s="419">
        <f t="shared" si="2"/>
        <v>795.26</v>
      </c>
      <c r="H47" s="420">
        <f t="shared" si="2"/>
        <v>60</v>
      </c>
      <c r="I47" s="421">
        <f t="shared" si="2"/>
        <v>115</v>
      </c>
      <c r="J47" s="37"/>
      <c r="K47" s="37"/>
      <c r="L47" s="37"/>
      <c r="M47" s="37"/>
      <c r="N47" s="37"/>
      <c r="O47" s="37"/>
      <c r="P47" s="37"/>
    </row>
    <row r="48" spans="1:16" ht="30" customHeight="1" thickTop="1" thickBot="1" x14ac:dyDescent="0.3">
      <c r="A48" s="6"/>
      <c r="B48" s="12"/>
      <c r="C48" s="143"/>
      <c r="D48" s="8"/>
      <c r="E48" s="8"/>
      <c r="F48" s="8"/>
      <c r="G48" s="236"/>
      <c r="H48" s="236"/>
      <c r="I48" s="151"/>
      <c r="J48" s="28"/>
      <c r="K48" s="28"/>
      <c r="L48" s="28"/>
      <c r="M48" s="28"/>
      <c r="N48" s="28"/>
      <c r="O48" s="28"/>
      <c r="P48" s="28"/>
    </row>
    <row r="49" spans="1:16" ht="28.5" customHeight="1" thickBot="1" x14ac:dyDescent="0.3">
      <c r="A49" s="6"/>
      <c r="B49" s="59" t="s">
        <v>152</v>
      </c>
      <c r="C49" s="143"/>
      <c r="D49" s="8"/>
      <c r="E49" s="8"/>
      <c r="F49" s="8"/>
      <c r="G49" s="39"/>
      <c r="H49" s="39"/>
      <c r="I49" s="151"/>
    </row>
    <row r="50" spans="1:16" ht="33" customHeight="1" thickBot="1" x14ac:dyDescent="0.35">
      <c r="A50" s="131">
        <v>437</v>
      </c>
      <c r="B50" s="194" t="s">
        <v>314</v>
      </c>
      <c r="C50" s="167">
        <v>80</v>
      </c>
      <c r="D50" s="36">
        <v>11.9</v>
      </c>
      <c r="E50" s="36">
        <v>12.5</v>
      </c>
      <c r="F50" s="36">
        <v>3.8</v>
      </c>
      <c r="G50" s="26">
        <v>220.9</v>
      </c>
      <c r="H50" s="296">
        <v>0</v>
      </c>
      <c r="I50" s="150">
        <v>48.05</v>
      </c>
      <c r="J50" s="30"/>
      <c r="K50" s="29"/>
      <c r="L50" s="31"/>
      <c r="M50" s="31"/>
      <c r="N50" s="31"/>
      <c r="O50" s="31"/>
      <c r="P50" s="31"/>
    </row>
    <row r="51" spans="1:16" ht="51.75" customHeight="1" thickBot="1" x14ac:dyDescent="0.35">
      <c r="A51" s="191" t="s">
        <v>277</v>
      </c>
      <c r="B51" s="194" t="s">
        <v>278</v>
      </c>
      <c r="C51" s="167">
        <v>200</v>
      </c>
      <c r="D51" s="36">
        <v>3.3</v>
      </c>
      <c r="E51" s="36">
        <v>4.7</v>
      </c>
      <c r="F51" s="36">
        <v>24.3</v>
      </c>
      <c r="G51" s="63">
        <f>(D51+F51)*4+E51*9</f>
        <v>152.70000000000002</v>
      </c>
      <c r="H51" s="54">
        <v>0</v>
      </c>
      <c r="I51" s="137">
        <v>16.760000000000002</v>
      </c>
      <c r="J51" s="29"/>
      <c r="K51" s="29"/>
      <c r="L51" s="31"/>
      <c r="M51" s="31"/>
      <c r="N51" s="31"/>
      <c r="O51" s="31"/>
      <c r="P51" s="31"/>
    </row>
    <row r="52" spans="1:16" ht="30.75" customHeight="1" thickBot="1" x14ac:dyDescent="0.35">
      <c r="A52" s="131" t="s">
        <v>25</v>
      </c>
      <c r="B52" s="194" t="s">
        <v>157</v>
      </c>
      <c r="C52" s="197">
        <v>200</v>
      </c>
      <c r="D52" s="36">
        <v>0</v>
      </c>
      <c r="E52" s="36">
        <v>0</v>
      </c>
      <c r="F52" s="36">
        <v>24</v>
      </c>
      <c r="G52" s="26">
        <f>(D52*4)+(E52*9)+(F52*4)</f>
        <v>96</v>
      </c>
      <c r="H52" s="26">
        <v>60</v>
      </c>
      <c r="I52" s="148">
        <v>10.4</v>
      </c>
      <c r="J52" s="43">
        <f>I52/C52*1000</f>
        <v>52.000000000000007</v>
      </c>
      <c r="K52" s="29"/>
      <c r="L52" s="31"/>
      <c r="M52" s="31"/>
      <c r="N52" s="31"/>
      <c r="O52" s="31"/>
      <c r="P52" s="31"/>
    </row>
    <row r="53" spans="1:16" ht="30.75" customHeight="1" thickBot="1" x14ac:dyDescent="0.35">
      <c r="A53" s="131" t="s">
        <v>279</v>
      </c>
      <c r="B53" s="196" t="s">
        <v>36</v>
      </c>
      <c r="C53" s="131">
        <v>44.5</v>
      </c>
      <c r="D53" s="24">
        <v>1.6</v>
      </c>
      <c r="E53" s="24">
        <v>0.2</v>
      </c>
      <c r="F53" s="24">
        <v>9.8000000000000007</v>
      </c>
      <c r="G53" s="26">
        <f>(D53*4)+(E53*9)+(F53*4)</f>
        <v>47.400000000000006</v>
      </c>
      <c r="H53" s="26">
        <v>0</v>
      </c>
      <c r="I53" s="137">
        <v>2.79</v>
      </c>
      <c r="J53" s="43">
        <f>I53/C53*1000</f>
        <v>62.696629213483149</v>
      </c>
      <c r="K53" s="29"/>
      <c r="L53" s="31"/>
      <c r="M53" s="31"/>
      <c r="N53" s="31"/>
      <c r="O53" s="31"/>
      <c r="P53" s="31"/>
    </row>
    <row r="54" spans="1:16" ht="30.75" customHeight="1" thickBot="1" x14ac:dyDescent="0.35">
      <c r="A54" s="138"/>
      <c r="B54" s="211"/>
      <c r="C54" s="176"/>
      <c r="D54" s="662"/>
      <c r="E54" s="662"/>
      <c r="F54" s="662"/>
      <c r="G54" s="110"/>
      <c r="H54" s="663"/>
      <c r="I54" s="664"/>
      <c r="J54" s="43" t="e">
        <f>I54/C54*1000</f>
        <v>#DIV/0!</v>
      </c>
      <c r="K54" s="29"/>
      <c r="L54" s="31"/>
      <c r="M54" s="31"/>
      <c r="N54" s="31"/>
      <c r="O54" s="31"/>
      <c r="P54" s="31"/>
    </row>
    <row r="55" spans="1:16" ht="30" customHeight="1" x14ac:dyDescent="0.3">
      <c r="A55" s="665"/>
      <c r="B55" s="666" t="s">
        <v>8</v>
      </c>
      <c r="C55" s="667"/>
      <c r="D55" s="668">
        <f>SUM(D50:D53)</f>
        <v>16.8</v>
      </c>
      <c r="E55" s="668">
        <f>SUM(E50:E53)</f>
        <v>17.399999999999999</v>
      </c>
      <c r="F55" s="668">
        <f>SUM(F50:F53)</f>
        <v>61.900000000000006</v>
      </c>
      <c r="G55" s="668">
        <f>SUM(G50:G53)</f>
        <v>517</v>
      </c>
      <c r="H55" s="668">
        <f>SUM(H50:H53)</f>
        <v>60</v>
      </c>
      <c r="I55" s="669">
        <f>SUM(I50:I54)</f>
        <v>78.000000000000014</v>
      </c>
      <c r="J55" s="29"/>
      <c r="K55" s="29"/>
      <c r="L55" s="31"/>
      <c r="M55" s="31"/>
      <c r="N55" s="31"/>
      <c r="O55" s="31"/>
      <c r="P55" s="31"/>
    </row>
    <row r="56" spans="1:16" ht="15" customHeight="1" thickBot="1" x14ac:dyDescent="0.3">
      <c r="A56" s="416"/>
      <c r="B56" s="59"/>
      <c r="C56" s="416"/>
      <c r="D56" s="416"/>
      <c r="E56" s="416"/>
      <c r="F56" s="416"/>
      <c r="G56" s="416"/>
      <c r="H56" s="416"/>
      <c r="I56" s="416"/>
    </row>
    <row r="57" spans="1:16" ht="34.5" hidden="1" customHeight="1" x14ac:dyDescent="0.25">
      <c r="A57" s="364"/>
      <c r="B57" s="221"/>
      <c r="C57" s="223"/>
      <c r="D57" s="62"/>
      <c r="E57" s="62"/>
      <c r="F57" s="62"/>
      <c r="G57" s="63"/>
      <c r="H57" s="63"/>
      <c r="I57" s="228"/>
    </row>
    <row r="58" spans="1:16" ht="34.5" hidden="1" customHeight="1" thickBot="1" x14ac:dyDescent="0.3">
      <c r="A58" s="139"/>
      <c r="B58" s="221"/>
      <c r="C58" s="163"/>
      <c r="D58" s="62"/>
      <c r="E58" s="62"/>
      <c r="F58" s="62"/>
      <c r="G58" s="63"/>
      <c r="H58" s="63"/>
      <c r="I58" s="137"/>
    </row>
    <row r="59" spans="1:16" ht="34.5" hidden="1" customHeight="1" thickBot="1" x14ac:dyDescent="0.3">
      <c r="A59" s="139"/>
      <c r="B59" s="216"/>
      <c r="C59" s="139"/>
      <c r="D59" s="670"/>
      <c r="E59" s="670"/>
      <c r="F59" s="670"/>
      <c r="G59" s="63"/>
      <c r="H59" s="112"/>
      <c r="I59" s="137"/>
    </row>
    <row r="60" spans="1:16" ht="68.25" hidden="1" customHeight="1" thickBot="1" x14ac:dyDescent="0.3">
      <c r="A60" s="146"/>
      <c r="B60" s="196"/>
      <c r="C60" s="197"/>
      <c r="D60" s="24"/>
      <c r="E60" s="24"/>
      <c r="F60" s="24"/>
      <c r="G60" s="26"/>
      <c r="H60" s="26"/>
      <c r="I60" s="148"/>
    </row>
    <row r="61" spans="1:16" ht="34.5" hidden="1" customHeight="1" x14ac:dyDescent="0.25">
      <c r="A61" s="167"/>
      <c r="B61" s="194"/>
      <c r="C61" s="253"/>
      <c r="D61" s="2"/>
      <c r="E61" s="3"/>
      <c r="F61" s="3"/>
      <c r="G61" s="26"/>
      <c r="H61" s="26"/>
      <c r="I61" s="228"/>
      <c r="J61" s="43" t="e">
        <f>I61/C61*1000</f>
        <v>#DIV/0!</v>
      </c>
    </row>
    <row r="62" spans="1:16" ht="34.5" hidden="1" customHeight="1" thickTop="1" thickBot="1" x14ac:dyDescent="0.3">
      <c r="A62" s="532"/>
      <c r="B62" s="418" t="s">
        <v>8</v>
      </c>
      <c r="C62" s="417"/>
      <c r="D62" s="420">
        <f t="shared" ref="D62:I62" si="3">SUM(D57:D61)</f>
        <v>0</v>
      </c>
      <c r="E62" s="420">
        <f t="shared" si="3"/>
        <v>0</v>
      </c>
      <c r="F62" s="420">
        <f t="shared" si="3"/>
        <v>0</v>
      </c>
      <c r="G62" s="420">
        <f t="shared" si="3"/>
        <v>0</v>
      </c>
      <c r="H62" s="420">
        <f t="shared" si="3"/>
        <v>0</v>
      </c>
      <c r="I62" s="436">
        <f t="shared" si="3"/>
        <v>0</v>
      </c>
    </row>
    <row r="63" spans="1:16" ht="20.25" x14ac:dyDescent="0.3">
      <c r="B63" s="32" t="s">
        <v>67</v>
      </c>
      <c r="C63" s="32"/>
      <c r="D63" s="32"/>
      <c r="E63" s="86"/>
      <c r="F63" s="85"/>
      <c r="G63" s="85"/>
      <c r="H63" s="85"/>
    </row>
    <row r="64" spans="1:16" ht="20.25" x14ac:dyDescent="0.3">
      <c r="B64" s="673"/>
      <c r="C64" s="673"/>
      <c r="D64" s="673"/>
      <c r="E64" s="86"/>
      <c r="F64" s="85"/>
      <c r="G64" s="85"/>
      <c r="H64" s="85"/>
    </row>
    <row r="65" spans="2:8" ht="20.25" x14ac:dyDescent="0.3">
      <c r="B65" s="740" t="s">
        <v>66</v>
      </c>
      <c r="C65" s="740"/>
      <c r="D65" s="740"/>
      <c r="E65" s="85"/>
      <c r="F65" s="85"/>
      <c r="G65" s="85"/>
      <c r="H65" s="85"/>
    </row>
    <row r="66" spans="2:8" ht="20.25" x14ac:dyDescent="0.3">
      <c r="B66" s="85"/>
      <c r="C66" s="85"/>
      <c r="D66" s="85"/>
      <c r="E66" s="85"/>
      <c r="F66" s="85"/>
      <c r="G66" s="85"/>
      <c r="H66" s="85"/>
    </row>
    <row r="67" spans="2:8" ht="20.25" x14ac:dyDescent="0.3">
      <c r="B67" s="32" t="s">
        <v>65</v>
      </c>
      <c r="C67" s="118"/>
      <c r="D67" s="32"/>
    </row>
  </sheetData>
  <mergeCells count="13">
    <mergeCell ref="B65:D65"/>
    <mergeCell ref="C10:C12"/>
    <mergeCell ref="D10:F11"/>
    <mergeCell ref="G10:G11"/>
    <mergeCell ref="H10:H11"/>
    <mergeCell ref="I10:I11"/>
    <mergeCell ref="B64:D64"/>
    <mergeCell ref="I4:J4"/>
    <mergeCell ref="B5:F5"/>
    <mergeCell ref="B6:F6"/>
    <mergeCell ref="F7:I7"/>
    <mergeCell ref="D8:I8"/>
    <mergeCell ref="D9:E9"/>
  </mergeCells>
  <printOptions horizontalCentered="1"/>
  <pageMargins left="0.19685039370078741" right="0.39370078740157483" top="0.19685039370078741" bottom="0.98425196850393704" header="0.70866141732283472" footer="0.51181102362204722"/>
  <pageSetup paperSize="9" scale="36" orientation="portrait" r:id="rId1"/>
  <headerFooter alignWithMargins="0"/>
  <colBreaks count="1" manualBreakCount="1">
    <brk id="10" max="56" man="1"/>
  </col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67"/>
  <sheetViews>
    <sheetView topLeftCell="A4" zoomScale="60" zoomScaleNormal="60" zoomScaleSheetLayoutView="75" workbookViewId="0">
      <selection activeCell="D15" sqref="D15"/>
    </sheetView>
  </sheetViews>
  <sheetFormatPr defaultRowHeight="18" x14ac:dyDescent="0.25"/>
  <cols>
    <col min="1" max="1" width="10.08203125" style="1" customWidth="1"/>
    <col min="2" max="2" width="62.25" style="1" customWidth="1"/>
    <col min="3" max="3" width="15.58203125" style="1" customWidth="1"/>
    <col min="4" max="4" width="8" style="1" customWidth="1"/>
    <col min="5" max="5" width="8.6640625" style="1"/>
    <col min="6" max="6" width="7.6640625" style="1" customWidth="1"/>
    <col min="7" max="7" width="7.83203125" style="1" customWidth="1"/>
    <col min="8" max="8" width="6.1640625" style="1" customWidth="1"/>
    <col min="9" max="9" width="14" style="1" customWidth="1"/>
    <col min="10" max="10" width="8.91406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714"/>
      <c r="J4" s="714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25.5" x14ac:dyDescent="0.35">
      <c r="B6" s="690"/>
      <c r="C6" s="690"/>
      <c r="D6" s="690"/>
      <c r="E6" s="690"/>
      <c r="F6" s="690"/>
    </row>
    <row r="7" spans="1:16" ht="24.95" customHeight="1" x14ac:dyDescent="0.4">
      <c r="F7" s="739" t="s">
        <v>308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39.950000000000003" customHeight="1" thickBot="1" x14ac:dyDescent="0.35">
      <c r="A9" s="35"/>
      <c r="B9" s="35"/>
      <c r="C9" s="35"/>
      <c r="D9" s="677">
        <v>12</v>
      </c>
      <c r="E9" s="677"/>
    </row>
    <row r="10" spans="1:16" ht="37.5" customHeight="1" x14ac:dyDescent="0.25">
      <c r="A10" s="120" t="s">
        <v>0</v>
      </c>
      <c r="B10" s="121" t="s">
        <v>2</v>
      </c>
      <c r="C10" s="678" t="s">
        <v>18</v>
      </c>
      <c r="D10" s="681" t="s">
        <v>19</v>
      </c>
      <c r="E10" s="682"/>
      <c r="F10" s="683"/>
      <c r="G10" s="681" t="s">
        <v>21</v>
      </c>
      <c r="H10" s="678" t="s">
        <v>102</v>
      </c>
      <c r="I10" s="678" t="s">
        <v>23</v>
      </c>
      <c r="J10" s="44" t="s">
        <v>81</v>
      </c>
      <c r="K10" s="44"/>
      <c r="L10" s="44"/>
      <c r="M10" s="38"/>
      <c r="N10" s="44"/>
      <c r="O10" s="44"/>
      <c r="P10" s="44"/>
    </row>
    <row r="11" spans="1:16" ht="38.25" customHeight="1" thickBot="1" x14ac:dyDescent="0.3">
      <c r="A11" s="122" t="s">
        <v>1</v>
      </c>
      <c r="B11" s="123" t="s">
        <v>3</v>
      </c>
      <c r="C11" s="679"/>
      <c r="D11" s="684"/>
      <c r="E11" s="685"/>
      <c r="F11" s="686"/>
      <c r="G11" s="687"/>
      <c r="H11" s="688"/>
      <c r="I11" s="688"/>
      <c r="J11" s="44"/>
      <c r="K11" s="44"/>
      <c r="L11" s="44"/>
      <c r="M11" s="44"/>
      <c r="N11" s="44"/>
      <c r="O11" s="44"/>
      <c r="P11" s="44"/>
    </row>
    <row r="12" spans="1:16" ht="27" thickBot="1" x14ac:dyDescent="0.3">
      <c r="A12" s="124"/>
      <c r="B12" s="126"/>
      <c r="C12" s="680"/>
      <c r="D12" s="127" t="s">
        <v>4</v>
      </c>
      <c r="E12" s="127" t="s">
        <v>5</v>
      </c>
      <c r="F12" s="127" t="s">
        <v>6</v>
      </c>
      <c r="G12" s="128"/>
      <c r="H12" s="128"/>
      <c r="I12" s="129"/>
      <c r="J12" s="28"/>
      <c r="K12" s="28"/>
      <c r="L12" s="28"/>
      <c r="M12" s="28"/>
      <c r="N12" s="28"/>
      <c r="O12" s="28"/>
      <c r="P12" s="28"/>
    </row>
    <row r="13" spans="1:16" ht="24.75" customHeight="1" thickBot="1" x14ac:dyDescent="0.3">
      <c r="A13" s="2"/>
      <c r="B13" s="22" t="s">
        <v>113</v>
      </c>
      <c r="C13" s="125"/>
      <c r="D13" s="2"/>
      <c r="E13" s="2"/>
      <c r="F13" s="2"/>
      <c r="G13" s="21"/>
      <c r="H13" s="21"/>
      <c r="I13" s="9"/>
      <c r="J13" s="28"/>
      <c r="K13" s="28"/>
      <c r="L13" s="28"/>
      <c r="M13" s="28"/>
      <c r="N13" s="28"/>
      <c r="O13" s="28"/>
      <c r="P13" s="28"/>
    </row>
    <row r="14" spans="1:16" ht="34.5" customHeight="1" thickBot="1" x14ac:dyDescent="0.3">
      <c r="A14" s="131">
        <v>1</v>
      </c>
      <c r="B14" s="194" t="s">
        <v>272</v>
      </c>
      <c r="C14" s="195" t="s">
        <v>273</v>
      </c>
      <c r="D14" s="36">
        <v>9.6</v>
      </c>
      <c r="E14" s="36">
        <v>9.4</v>
      </c>
      <c r="F14" s="36">
        <v>15.6</v>
      </c>
      <c r="G14" s="26">
        <f>(D14*4)+(E14*9)+(F14*4)</f>
        <v>185.4</v>
      </c>
      <c r="H14" s="26">
        <v>0</v>
      </c>
      <c r="I14" s="148">
        <v>23</v>
      </c>
      <c r="J14" s="28"/>
      <c r="K14" s="28"/>
      <c r="L14" s="28"/>
      <c r="M14" s="28"/>
      <c r="N14" s="28"/>
      <c r="O14" s="28"/>
      <c r="P14" s="28"/>
    </row>
    <row r="15" spans="1:16" ht="42" customHeight="1" thickBot="1" x14ac:dyDescent="0.3">
      <c r="A15" s="131">
        <v>311</v>
      </c>
      <c r="B15" s="194" t="s">
        <v>274</v>
      </c>
      <c r="C15" s="195" t="s">
        <v>143</v>
      </c>
      <c r="D15" s="92">
        <v>8</v>
      </c>
      <c r="E15" s="92">
        <v>12.5</v>
      </c>
      <c r="F15" s="92">
        <v>22.1</v>
      </c>
      <c r="G15" s="67">
        <f>(D15*4)+(E15*9)+(F15*4)</f>
        <v>232.9</v>
      </c>
      <c r="H15" s="67">
        <v>0</v>
      </c>
      <c r="I15" s="367">
        <v>24.11</v>
      </c>
      <c r="J15" s="37"/>
      <c r="K15" s="37"/>
      <c r="L15" s="43"/>
      <c r="M15" s="37"/>
      <c r="N15" s="37"/>
      <c r="O15" s="37"/>
      <c r="P15" s="37"/>
    </row>
    <row r="16" spans="1:16" ht="50.25" customHeight="1" thickBot="1" x14ac:dyDescent="0.3">
      <c r="A16" s="269" t="s">
        <v>148</v>
      </c>
      <c r="B16" s="225" t="s">
        <v>14</v>
      </c>
      <c r="C16" s="226">
        <v>200</v>
      </c>
      <c r="D16" s="24">
        <v>1.4</v>
      </c>
      <c r="E16" s="24">
        <v>1.6</v>
      </c>
      <c r="F16" s="24">
        <v>16.399999999999999</v>
      </c>
      <c r="G16" s="26">
        <f>(D16*4)+(E16*9)+(F16*4)</f>
        <v>85.6</v>
      </c>
      <c r="H16" s="26">
        <v>0</v>
      </c>
      <c r="I16" s="148">
        <v>5.29</v>
      </c>
      <c r="J16" s="37"/>
      <c r="K16" s="37"/>
      <c r="L16" s="37"/>
      <c r="M16" s="37"/>
      <c r="N16" s="37"/>
      <c r="O16" s="37"/>
      <c r="P16" s="37"/>
    </row>
    <row r="17" spans="1:17" ht="35.25" customHeight="1" thickBot="1" x14ac:dyDescent="0.3">
      <c r="A17" s="131" t="s">
        <v>15</v>
      </c>
      <c r="B17" s="196" t="s">
        <v>36</v>
      </c>
      <c r="C17" s="197">
        <v>7.05</v>
      </c>
      <c r="D17" s="9">
        <v>1.4</v>
      </c>
      <c r="E17" s="61">
        <v>0.2</v>
      </c>
      <c r="F17" s="61">
        <v>8.8000000000000007</v>
      </c>
      <c r="G17" s="55">
        <f>(D17*4)+(E17*9)+(F17*4)</f>
        <v>42.6</v>
      </c>
      <c r="H17" s="26">
        <v>0</v>
      </c>
      <c r="I17" s="148">
        <v>0.44</v>
      </c>
      <c r="J17" s="43">
        <f>I17/C17*1000</f>
        <v>62.411347517730498</v>
      </c>
      <c r="K17" s="37"/>
      <c r="L17" s="37"/>
      <c r="M17" s="37"/>
      <c r="N17" s="37"/>
      <c r="O17" s="37"/>
      <c r="P17" s="37"/>
    </row>
    <row r="18" spans="1:17" ht="40.5" customHeight="1" thickBot="1" x14ac:dyDescent="0.3">
      <c r="A18" s="547" t="s">
        <v>76</v>
      </c>
      <c r="B18" s="548" t="s">
        <v>111</v>
      </c>
      <c r="C18" s="549" t="s">
        <v>77</v>
      </c>
      <c r="D18" s="550">
        <v>1</v>
      </c>
      <c r="E18" s="550">
        <v>0</v>
      </c>
      <c r="F18" s="550">
        <v>25.4</v>
      </c>
      <c r="G18" s="551">
        <f>(D18*4)+(E18*9)+(F18*4)</f>
        <v>105.6</v>
      </c>
      <c r="H18" s="551">
        <v>0</v>
      </c>
      <c r="I18" s="552">
        <v>14.16</v>
      </c>
      <c r="J18" s="43" t="e">
        <f>I18/C18*1000</f>
        <v>#VALUE!</v>
      </c>
      <c r="K18" s="37"/>
      <c r="L18" s="37"/>
      <c r="M18" s="37"/>
      <c r="N18" s="37"/>
      <c r="O18" s="37"/>
      <c r="P18" s="37"/>
    </row>
    <row r="19" spans="1:17" ht="30" customHeight="1" thickTop="1" thickBot="1" x14ac:dyDescent="0.3">
      <c r="A19" s="527"/>
      <c r="B19" s="528" t="s">
        <v>8</v>
      </c>
      <c r="C19" s="524"/>
      <c r="D19" s="529">
        <f>SUM(D15:D18)</f>
        <v>11.8</v>
      </c>
      <c r="E19" s="529">
        <f>SUM(E15:E18)</f>
        <v>14.299999999999999</v>
      </c>
      <c r="F19" s="529">
        <f>SUM(F15:F18)</f>
        <v>72.699999999999989</v>
      </c>
      <c r="G19" s="530">
        <f>SUM(G15:G18)</f>
        <v>466.70000000000005</v>
      </c>
      <c r="H19" s="530">
        <f>SUM(H15:H18)</f>
        <v>0</v>
      </c>
      <c r="I19" s="531">
        <f>SUM(I14:I18)</f>
        <v>67</v>
      </c>
      <c r="J19" s="28"/>
      <c r="K19" s="28"/>
      <c r="L19" s="28"/>
      <c r="M19" s="28"/>
      <c r="N19" s="28"/>
      <c r="O19" s="28"/>
      <c r="P19" s="28"/>
    </row>
    <row r="20" spans="1:17" ht="30" customHeight="1" thickTop="1" thickBot="1" x14ac:dyDescent="0.3">
      <c r="A20" s="464"/>
      <c r="B20" s="22" t="s">
        <v>108</v>
      </c>
      <c r="C20" s="169"/>
      <c r="D20" s="25"/>
      <c r="E20" s="25"/>
      <c r="F20" s="25"/>
      <c r="G20" s="53"/>
      <c r="H20" s="264"/>
      <c r="I20" s="307"/>
      <c r="J20" s="28"/>
      <c r="K20" s="28"/>
      <c r="L20" s="28"/>
      <c r="M20" s="28"/>
      <c r="N20" s="28"/>
      <c r="O20" s="28"/>
      <c r="P20" s="28"/>
    </row>
    <row r="21" spans="1:17" ht="30" customHeight="1" thickBot="1" x14ac:dyDescent="0.3">
      <c r="A21" s="131">
        <v>1</v>
      </c>
      <c r="B21" s="194" t="s">
        <v>272</v>
      </c>
      <c r="C21" s="195" t="s">
        <v>273</v>
      </c>
      <c r="D21" s="36">
        <v>9.6</v>
      </c>
      <c r="E21" s="36">
        <v>9.4</v>
      </c>
      <c r="F21" s="36">
        <v>15.6</v>
      </c>
      <c r="G21" s="26">
        <f>(D21*4)+(E21*9)+(F21*4)</f>
        <v>185.4</v>
      </c>
      <c r="H21" s="26">
        <v>0</v>
      </c>
      <c r="I21" s="148">
        <v>23</v>
      </c>
      <c r="J21" s="28"/>
      <c r="K21" s="28"/>
      <c r="L21" s="28"/>
      <c r="M21" s="28"/>
      <c r="N21" s="28"/>
      <c r="O21" s="28"/>
      <c r="P21" s="28"/>
    </row>
    <row r="22" spans="1:17" ht="30" customHeight="1" thickBot="1" x14ac:dyDescent="0.3">
      <c r="A22" s="131">
        <v>311</v>
      </c>
      <c r="B22" s="194" t="s">
        <v>274</v>
      </c>
      <c r="C22" s="195" t="s">
        <v>126</v>
      </c>
      <c r="D22" s="92">
        <v>8</v>
      </c>
      <c r="E22" s="92">
        <v>12.5</v>
      </c>
      <c r="F22" s="92">
        <v>22.1</v>
      </c>
      <c r="G22" s="67">
        <f>(D22*4)+(E22*9)+(F22*4)</f>
        <v>232.9</v>
      </c>
      <c r="H22" s="67">
        <v>0</v>
      </c>
      <c r="I22" s="175">
        <v>31.28</v>
      </c>
      <c r="J22" s="28"/>
      <c r="K22" s="28"/>
      <c r="L22" s="28"/>
      <c r="M22" s="28"/>
      <c r="N22" s="28"/>
      <c r="O22" s="28"/>
      <c r="P22" s="28"/>
    </row>
    <row r="23" spans="1:17" ht="55.5" customHeight="1" thickBot="1" x14ac:dyDescent="0.3">
      <c r="A23" s="269" t="s">
        <v>148</v>
      </c>
      <c r="B23" s="225" t="s">
        <v>14</v>
      </c>
      <c r="C23" s="226">
        <v>200</v>
      </c>
      <c r="D23" s="24">
        <v>1.4</v>
      </c>
      <c r="E23" s="24">
        <v>1.6</v>
      </c>
      <c r="F23" s="24">
        <v>16.399999999999999</v>
      </c>
      <c r="G23" s="26">
        <f>(D23*4)+(E23*9)+(F23*4)</f>
        <v>85.6</v>
      </c>
      <c r="H23" s="26">
        <v>0</v>
      </c>
      <c r="I23" s="148">
        <v>5.29</v>
      </c>
      <c r="J23" s="28"/>
      <c r="K23" s="28"/>
      <c r="L23" s="28"/>
      <c r="M23" s="28"/>
      <c r="N23" s="28"/>
      <c r="O23" s="28"/>
      <c r="P23" s="28"/>
    </row>
    <row r="24" spans="1:17" ht="30" customHeight="1" thickBot="1" x14ac:dyDescent="0.3">
      <c r="A24" s="131" t="s">
        <v>15</v>
      </c>
      <c r="B24" s="196" t="s">
        <v>36</v>
      </c>
      <c r="C24" s="197">
        <v>68.099999999999994</v>
      </c>
      <c r="D24" s="9">
        <v>1.4</v>
      </c>
      <c r="E24" s="61">
        <v>0.2</v>
      </c>
      <c r="F24" s="61">
        <v>8.8000000000000007</v>
      </c>
      <c r="G24" s="55">
        <f>(D24*4)+(E24*9)+(F24*4)</f>
        <v>42.6</v>
      </c>
      <c r="H24" s="26">
        <v>0</v>
      </c>
      <c r="I24" s="148">
        <v>4.2699999999999996</v>
      </c>
      <c r="J24" s="43">
        <f>I24/C24*1000</f>
        <v>62.701908957415561</v>
      </c>
      <c r="K24" s="28"/>
      <c r="L24" s="28"/>
      <c r="M24" s="28"/>
      <c r="N24" s="28"/>
      <c r="O24" s="28"/>
      <c r="P24" s="28"/>
    </row>
    <row r="25" spans="1:17" ht="41.25" customHeight="1" thickBot="1" x14ac:dyDescent="0.3">
      <c r="A25" s="547" t="s">
        <v>76</v>
      </c>
      <c r="B25" s="548" t="s">
        <v>111</v>
      </c>
      <c r="C25" s="549" t="s">
        <v>77</v>
      </c>
      <c r="D25" s="550">
        <v>1</v>
      </c>
      <c r="E25" s="550">
        <v>0</v>
      </c>
      <c r="F25" s="550">
        <v>25.4</v>
      </c>
      <c r="G25" s="551">
        <f>(D25*4)+(E25*9)+(F25*4)</f>
        <v>105.6</v>
      </c>
      <c r="H25" s="551">
        <v>0</v>
      </c>
      <c r="I25" s="552">
        <v>14.16</v>
      </c>
      <c r="J25" s="43" t="e">
        <f>I25/C25*1000</f>
        <v>#VALUE!</v>
      </c>
      <c r="K25" s="28"/>
      <c r="L25" s="28"/>
      <c r="M25" s="28"/>
      <c r="N25" s="28"/>
      <c r="O25" s="28"/>
      <c r="P25" s="28"/>
    </row>
    <row r="26" spans="1:17" ht="30" customHeight="1" thickTop="1" thickBot="1" x14ac:dyDescent="0.3">
      <c r="A26" s="465"/>
      <c r="B26" s="418" t="s">
        <v>8</v>
      </c>
      <c r="C26" s="417"/>
      <c r="D26" s="419">
        <f t="shared" ref="D26:I26" si="0">SUM(D21:D25)</f>
        <v>21.4</v>
      </c>
      <c r="E26" s="419">
        <f t="shared" si="0"/>
        <v>23.7</v>
      </c>
      <c r="F26" s="419">
        <f t="shared" si="0"/>
        <v>88.300000000000011</v>
      </c>
      <c r="G26" s="420">
        <f t="shared" si="0"/>
        <v>652.1</v>
      </c>
      <c r="H26" s="420">
        <f t="shared" si="0"/>
        <v>0</v>
      </c>
      <c r="I26" s="421">
        <f t="shared" si="0"/>
        <v>78</v>
      </c>
      <c r="J26" s="28"/>
      <c r="K26" s="28"/>
      <c r="L26" s="28"/>
      <c r="M26" s="28"/>
      <c r="N26" s="28"/>
      <c r="O26" s="28"/>
      <c r="P26" s="28"/>
    </row>
    <row r="27" spans="1:17" ht="28.5" customHeight="1" thickTop="1" thickBot="1" x14ac:dyDescent="0.3">
      <c r="A27" s="6"/>
      <c r="B27" s="95" t="s">
        <v>30</v>
      </c>
      <c r="C27" s="119"/>
      <c r="D27" s="6"/>
      <c r="E27" s="6"/>
      <c r="F27" s="6"/>
      <c r="G27" s="219"/>
      <c r="H27" s="219"/>
      <c r="I27" s="151"/>
      <c r="J27" s="28"/>
      <c r="K27" s="28"/>
      <c r="L27" s="28"/>
      <c r="M27" s="28"/>
      <c r="N27" s="28"/>
      <c r="O27" s="28"/>
      <c r="P27" s="28"/>
      <c r="Q27" s="27"/>
    </row>
    <row r="28" spans="1:17" ht="48" customHeight="1" thickBot="1" x14ac:dyDescent="0.3">
      <c r="A28" s="658" t="s">
        <v>275</v>
      </c>
      <c r="B28" s="194" t="s">
        <v>276</v>
      </c>
      <c r="C28" s="167" t="s">
        <v>192</v>
      </c>
      <c r="D28" s="36">
        <v>3.1</v>
      </c>
      <c r="E28" s="36">
        <v>3.1</v>
      </c>
      <c r="F28" s="36">
        <v>24</v>
      </c>
      <c r="G28" s="55">
        <f>(D28*4)+(E28*9)+(F28*4)</f>
        <v>136.30000000000001</v>
      </c>
      <c r="H28" s="54">
        <v>0</v>
      </c>
      <c r="I28" s="661">
        <v>19.010000000000002</v>
      </c>
      <c r="J28" s="37"/>
      <c r="K28" s="37"/>
      <c r="L28" s="37"/>
      <c r="M28" s="37"/>
      <c r="N28" s="37"/>
      <c r="O28" s="37"/>
      <c r="P28" s="37"/>
      <c r="Q28" s="28"/>
    </row>
    <row r="29" spans="1:17" ht="47.25" customHeight="1" thickBot="1" x14ac:dyDescent="0.3">
      <c r="A29" s="131">
        <v>437</v>
      </c>
      <c r="B29" s="194" t="s">
        <v>306</v>
      </c>
      <c r="C29" s="167">
        <v>60</v>
      </c>
      <c r="D29" s="36">
        <v>11.9</v>
      </c>
      <c r="E29" s="36">
        <v>12.5</v>
      </c>
      <c r="F29" s="36">
        <v>3.8</v>
      </c>
      <c r="G29" s="26">
        <v>220.9</v>
      </c>
      <c r="H29" s="296">
        <v>0</v>
      </c>
      <c r="I29" s="150">
        <v>51.72</v>
      </c>
      <c r="J29" s="37"/>
      <c r="K29" s="37"/>
      <c r="L29" s="37"/>
      <c r="M29" s="37"/>
      <c r="N29" s="37"/>
      <c r="O29" s="37"/>
      <c r="P29" s="37"/>
      <c r="Q29" s="27"/>
    </row>
    <row r="30" spans="1:17" ht="54.75" customHeight="1" thickBot="1" x14ac:dyDescent="0.3">
      <c r="A30" s="191" t="s">
        <v>277</v>
      </c>
      <c r="B30" s="194" t="s">
        <v>278</v>
      </c>
      <c r="C30" s="167">
        <v>150</v>
      </c>
      <c r="D30" s="36">
        <v>2.44</v>
      </c>
      <c r="E30" s="36">
        <v>3.5</v>
      </c>
      <c r="F30" s="36">
        <v>18.2</v>
      </c>
      <c r="G30" s="63">
        <f>(D30+F30)*4+E30*9</f>
        <v>114.06</v>
      </c>
      <c r="H30" s="54">
        <v>0</v>
      </c>
      <c r="I30" s="137">
        <v>12.41</v>
      </c>
      <c r="J30" s="37"/>
      <c r="K30" s="37"/>
      <c r="L30" s="37"/>
      <c r="M30" s="37"/>
      <c r="N30" s="37"/>
      <c r="O30" s="37"/>
      <c r="P30" s="37"/>
    </row>
    <row r="31" spans="1:17" ht="54" customHeight="1" thickBot="1" x14ac:dyDescent="0.3">
      <c r="A31" s="131" t="s">
        <v>25</v>
      </c>
      <c r="B31" s="194" t="s">
        <v>157</v>
      </c>
      <c r="C31" s="197">
        <v>200</v>
      </c>
      <c r="D31" s="36">
        <v>0</v>
      </c>
      <c r="E31" s="36">
        <v>0</v>
      </c>
      <c r="F31" s="36">
        <v>24</v>
      </c>
      <c r="G31" s="26">
        <f>(D31*4)+(E31*9)+(F31*4)</f>
        <v>96</v>
      </c>
      <c r="H31" s="26">
        <v>60</v>
      </c>
      <c r="I31" s="148">
        <v>10.8</v>
      </c>
      <c r="J31" s="37"/>
      <c r="K31" s="37"/>
      <c r="L31" s="37"/>
      <c r="M31" s="37"/>
      <c r="N31" s="37"/>
      <c r="O31" s="37"/>
      <c r="P31" s="37"/>
    </row>
    <row r="32" spans="1:17" ht="12.75" customHeight="1" thickBot="1" x14ac:dyDescent="0.3">
      <c r="A32" s="658"/>
      <c r="B32" s="196"/>
      <c r="C32" s="197"/>
      <c r="D32" s="24"/>
      <c r="E32" s="24"/>
      <c r="F32" s="24"/>
      <c r="G32" s="63"/>
      <c r="H32" s="26"/>
      <c r="I32" s="137"/>
      <c r="J32" s="37"/>
      <c r="K32" s="37"/>
      <c r="L32" s="37"/>
      <c r="M32" s="37"/>
      <c r="N32" s="37"/>
      <c r="O32" s="37"/>
      <c r="P32" s="37"/>
    </row>
    <row r="33" spans="1:16" ht="47.25" customHeight="1" thickBot="1" x14ac:dyDescent="0.3">
      <c r="A33" s="131" t="s">
        <v>279</v>
      </c>
      <c r="B33" s="196" t="s">
        <v>36</v>
      </c>
      <c r="C33" s="131">
        <v>18.5</v>
      </c>
      <c r="D33" s="24">
        <v>1.6</v>
      </c>
      <c r="E33" s="24">
        <v>0.2</v>
      </c>
      <c r="F33" s="24">
        <v>9.8000000000000007</v>
      </c>
      <c r="G33" s="26">
        <f>(D33*4)+(E33*9)+(F33*4)</f>
        <v>47.400000000000006</v>
      </c>
      <c r="H33" s="26">
        <v>0</v>
      </c>
      <c r="I33" s="148">
        <v>1.1599999999999999</v>
      </c>
      <c r="J33" s="43">
        <f>I33/C33*1000</f>
        <v>62.702702702702702</v>
      </c>
      <c r="K33" s="37"/>
      <c r="L33" s="37"/>
      <c r="M33" s="37"/>
      <c r="N33" s="37"/>
      <c r="O33" s="37"/>
      <c r="P33" s="37"/>
    </row>
    <row r="34" spans="1:16" ht="36" customHeight="1" thickBot="1" x14ac:dyDescent="0.3">
      <c r="A34" s="131" t="s">
        <v>15</v>
      </c>
      <c r="B34" s="196" t="s">
        <v>13</v>
      </c>
      <c r="C34" s="131">
        <v>14.4</v>
      </c>
      <c r="D34" s="24">
        <v>1.6</v>
      </c>
      <c r="E34" s="24">
        <v>0.2</v>
      </c>
      <c r="F34" s="24">
        <v>9.8000000000000007</v>
      </c>
      <c r="G34" s="26">
        <f>(D34*4)+(E34*9)+(F34*4)</f>
        <v>47.400000000000006</v>
      </c>
      <c r="H34" s="26">
        <v>0</v>
      </c>
      <c r="I34" s="148">
        <v>0.9</v>
      </c>
      <c r="J34" s="43">
        <f>I34/C34*1000</f>
        <v>62.5</v>
      </c>
      <c r="K34" s="37"/>
      <c r="L34" s="37"/>
      <c r="M34" s="37"/>
      <c r="N34" s="37"/>
      <c r="O34" s="37"/>
      <c r="P34" s="37"/>
    </row>
    <row r="35" spans="1:16" ht="30.75" customHeight="1" thickTop="1" thickBot="1" x14ac:dyDescent="0.3">
      <c r="A35" s="458"/>
      <c r="B35" s="459" t="s">
        <v>8</v>
      </c>
      <c r="C35" s="417"/>
      <c r="D35" s="419">
        <f t="shared" ref="D35:I35" si="1">SUM(D28:D34)</f>
        <v>20.640000000000004</v>
      </c>
      <c r="E35" s="419">
        <f t="shared" si="1"/>
        <v>19.5</v>
      </c>
      <c r="F35" s="419">
        <f t="shared" si="1"/>
        <v>89.6</v>
      </c>
      <c r="G35" s="419">
        <f t="shared" si="1"/>
        <v>662.06</v>
      </c>
      <c r="H35" s="420">
        <f t="shared" si="1"/>
        <v>60</v>
      </c>
      <c r="I35" s="421">
        <f t="shared" si="1"/>
        <v>96</v>
      </c>
      <c r="J35" s="37"/>
      <c r="K35" s="37"/>
      <c r="L35" s="37"/>
      <c r="M35" s="37"/>
      <c r="N35" s="37"/>
      <c r="O35" s="37"/>
      <c r="P35" s="37"/>
    </row>
    <row r="36" spans="1:16" ht="33.75" hidden="1" customHeight="1" thickBot="1" x14ac:dyDescent="0.3">
      <c r="A36" s="6"/>
      <c r="B36" s="12" t="s">
        <v>10</v>
      </c>
      <c r="C36" s="143"/>
      <c r="D36" s="8">
        <f>D19+D35</f>
        <v>32.440000000000005</v>
      </c>
      <c r="E36" s="8">
        <f>E19+E35</f>
        <v>33.799999999999997</v>
      </c>
      <c r="F36" s="8">
        <f>F19+F35</f>
        <v>162.29999999999998</v>
      </c>
      <c r="G36" s="39">
        <f>G19+G35</f>
        <v>1128.76</v>
      </c>
      <c r="H36" s="115"/>
      <c r="I36" s="156"/>
      <c r="J36" s="28"/>
      <c r="K36" s="37"/>
      <c r="L36" s="37"/>
      <c r="M36" s="37"/>
      <c r="N36" s="37"/>
      <c r="O36" s="28"/>
      <c r="P36" s="28"/>
    </row>
    <row r="37" spans="1:16" ht="27.75" customHeight="1" thickTop="1" thickBot="1" x14ac:dyDescent="0.3">
      <c r="A37" s="4"/>
      <c r="B37" s="96" t="s">
        <v>31</v>
      </c>
      <c r="C37" s="130"/>
      <c r="D37" s="4"/>
      <c r="E37" s="4"/>
      <c r="F37" s="4"/>
      <c r="G37" s="42"/>
      <c r="H37" s="42"/>
      <c r="I37" s="155"/>
      <c r="J37" s="28"/>
      <c r="K37" s="37"/>
      <c r="L37" s="37"/>
      <c r="M37" s="37"/>
      <c r="N37" s="37"/>
      <c r="O37" s="28"/>
      <c r="P37" s="28"/>
    </row>
    <row r="38" spans="1:16" ht="38.25" customHeight="1" thickBot="1" x14ac:dyDescent="0.3">
      <c r="A38" s="191" t="s">
        <v>115</v>
      </c>
      <c r="B38" s="194" t="s">
        <v>276</v>
      </c>
      <c r="C38" s="195" t="s">
        <v>126</v>
      </c>
      <c r="D38" s="36">
        <v>8.4</v>
      </c>
      <c r="E38" s="36">
        <v>13.5</v>
      </c>
      <c r="F38" s="36">
        <v>28.6</v>
      </c>
      <c r="G38" s="63">
        <f>(D38+F38)*4+E38*9</f>
        <v>269.5</v>
      </c>
      <c r="H38" s="63">
        <v>0</v>
      </c>
      <c r="I38" s="137">
        <v>21.07</v>
      </c>
      <c r="J38" s="37"/>
      <c r="K38" s="37"/>
      <c r="L38" s="37"/>
      <c r="M38" s="37"/>
      <c r="N38" s="37"/>
      <c r="O38" s="37"/>
      <c r="P38" s="37"/>
    </row>
    <row r="39" spans="1:16" ht="33.75" customHeight="1" thickBot="1" x14ac:dyDescent="0.3">
      <c r="A39" s="131">
        <v>437</v>
      </c>
      <c r="B39" s="194" t="s">
        <v>306</v>
      </c>
      <c r="C39" s="167">
        <v>80</v>
      </c>
      <c r="D39" s="36">
        <v>16.399999999999999</v>
      </c>
      <c r="E39" s="36">
        <v>17.2</v>
      </c>
      <c r="F39" s="36">
        <v>5.2</v>
      </c>
      <c r="G39" s="26">
        <v>220.9</v>
      </c>
      <c r="H39" s="296">
        <v>0</v>
      </c>
      <c r="I39" s="150">
        <v>68.930000000000007</v>
      </c>
      <c r="J39" s="37"/>
      <c r="K39" s="37"/>
      <c r="L39" s="37"/>
      <c r="M39" s="37"/>
      <c r="N39" s="37"/>
      <c r="O39" s="37"/>
      <c r="P39" s="37"/>
    </row>
    <row r="40" spans="1:16" ht="54.75" customHeight="1" thickBot="1" x14ac:dyDescent="0.3">
      <c r="A40" s="131" t="s">
        <v>277</v>
      </c>
      <c r="B40" s="194" t="s">
        <v>278</v>
      </c>
      <c r="C40" s="167">
        <v>150</v>
      </c>
      <c r="D40" s="36">
        <v>2.44</v>
      </c>
      <c r="E40" s="36">
        <v>3.5</v>
      </c>
      <c r="F40" s="36">
        <v>18.2</v>
      </c>
      <c r="G40" s="63">
        <f>(D40+F40)*4+E40*9</f>
        <v>114.06</v>
      </c>
      <c r="H40" s="54">
        <v>0</v>
      </c>
      <c r="I40" s="148">
        <v>12.41</v>
      </c>
      <c r="J40" s="37"/>
      <c r="K40" s="37"/>
      <c r="L40" s="37"/>
      <c r="M40" s="37"/>
      <c r="N40" s="37"/>
      <c r="O40" s="37"/>
      <c r="P40" s="37"/>
    </row>
    <row r="41" spans="1:16" ht="39.75" customHeight="1" thickBot="1" x14ac:dyDescent="0.3">
      <c r="A41" s="131" t="s">
        <v>25</v>
      </c>
      <c r="B41" s="194" t="s">
        <v>157</v>
      </c>
      <c r="C41" s="197">
        <v>200</v>
      </c>
      <c r="D41" s="36">
        <v>0</v>
      </c>
      <c r="E41" s="36">
        <v>0</v>
      </c>
      <c r="F41" s="36">
        <v>24</v>
      </c>
      <c r="G41" s="26">
        <f>(D41*4)+(E41*9)+(F41*4)</f>
        <v>96</v>
      </c>
      <c r="H41" s="26">
        <v>60</v>
      </c>
      <c r="I41" s="148">
        <v>10.8</v>
      </c>
      <c r="J41" s="37"/>
      <c r="K41" s="37"/>
      <c r="L41" s="37"/>
      <c r="M41" s="37"/>
      <c r="N41" s="37"/>
      <c r="O41" s="37"/>
      <c r="P41" s="37"/>
    </row>
    <row r="42" spans="1:16" ht="8.25" customHeight="1" thickBot="1" x14ac:dyDescent="0.3">
      <c r="A42" s="658"/>
      <c r="B42" s="196"/>
      <c r="C42" s="197"/>
      <c r="D42" s="24"/>
      <c r="E42" s="24"/>
      <c r="F42" s="24"/>
      <c r="G42" s="63"/>
      <c r="H42" s="26"/>
      <c r="I42" s="137"/>
      <c r="J42" s="37"/>
      <c r="K42" s="37"/>
      <c r="L42" s="37"/>
      <c r="M42" s="37"/>
      <c r="N42" s="37"/>
      <c r="O42" s="37"/>
      <c r="P42" s="37"/>
    </row>
    <row r="43" spans="1:16" ht="42.75" customHeight="1" thickBot="1" x14ac:dyDescent="0.3">
      <c r="A43" s="131" t="s">
        <v>279</v>
      </c>
      <c r="B43" s="196" t="s">
        <v>36</v>
      </c>
      <c r="C43" s="131">
        <v>28.6</v>
      </c>
      <c r="D43" s="24">
        <v>1.6</v>
      </c>
      <c r="E43" s="24">
        <v>0.2</v>
      </c>
      <c r="F43" s="24">
        <v>9.8000000000000007</v>
      </c>
      <c r="G43" s="26">
        <f>(D43*4)+(E43*9)+(F43*4)</f>
        <v>47.400000000000006</v>
      </c>
      <c r="H43" s="26">
        <v>0</v>
      </c>
      <c r="I43" s="148">
        <v>1.79</v>
      </c>
      <c r="J43" s="43">
        <f>I43/C43*1000</f>
        <v>62.587412587412587</v>
      </c>
      <c r="K43" s="37"/>
      <c r="L43" s="37"/>
      <c r="M43" s="37"/>
      <c r="N43" s="37"/>
      <c r="O43" s="37"/>
      <c r="P43" s="37"/>
    </row>
    <row r="44" spans="1:16" ht="37.5" customHeight="1" thickBot="1" x14ac:dyDescent="0.3">
      <c r="A44" s="131"/>
      <c r="B44" s="196"/>
      <c r="C44" s="131"/>
      <c r="D44" s="24"/>
      <c r="E44" s="24"/>
      <c r="F44" s="24"/>
      <c r="G44" s="26"/>
      <c r="H44" s="26"/>
      <c r="I44" s="148"/>
      <c r="J44" s="43" t="e">
        <f>I44/C44*1000</f>
        <v>#DIV/0!</v>
      </c>
      <c r="K44" s="37"/>
      <c r="L44" s="37"/>
      <c r="M44" s="37"/>
      <c r="N44" s="37"/>
      <c r="O44" s="37"/>
      <c r="P44" s="37"/>
    </row>
    <row r="45" spans="1:16" ht="37.5" customHeight="1" thickBot="1" x14ac:dyDescent="0.3">
      <c r="A45" s="138"/>
      <c r="B45" s="211"/>
      <c r="C45" s="176"/>
      <c r="D45" s="662"/>
      <c r="E45" s="662"/>
      <c r="F45" s="662"/>
      <c r="G45" s="110"/>
      <c r="H45" s="663"/>
      <c r="I45" s="664"/>
      <c r="J45" s="43" t="e">
        <f>I45/C45*1000</f>
        <v>#DIV/0!</v>
      </c>
      <c r="K45" s="37"/>
      <c r="L45" s="37"/>
      <c r="M45" s="37"/>
      <c r="N45" s="37"/>
      <c r="O45" s="37"/>
      <c r="P45" s="37"/>
    </row>
    <row r="46" spans="1:16" ht="33.75" customHeight="1" thickBot="1" x14ac:dyDescent="0.3">
      <c r="A46" s="167"/>
      <c r="B46" s="231"/>
      <c r="C46" s="215"/>
      <c r="D46" s="24"/>
      <c r="E46" s="24"/>
      <c r="F46" s="24"/>
      <c r="G46" s="26"/>
      <c r="H46" s="26"/>
      <c r="I46" s="228"/>
      <c r="J46" s="43" t="e">
        <f>I46/C46*1000</f>
        <v>#DIV/0!</v>
      </c>
      <c r="K46" s="37"/>
      <c r="L46" s="37"/>
      <c r="M46" s="37"/>
      <c r="N46" s="28"/>
      <c r="O46" s="37"/>
      <c r="P46" s="28"/>
    </row>
    <row r="47" spans="1:16" ht="33.75" customHeight="1" thickTop="1" thickBot="1" x14ac:dyDescent="0.3">
      <c r="A47" s="458"/>
      <c r="B47" s="459" t="s">
        <v>8</v>
      </c>
      <c r="C47" s="417"/>
      <c r="D47" s="419">
        <f t="shared" ref="D47:I47" si="2">SUM(D38:D46)</f>
        <v>28.84</v>
      </c>
      <c r="E47" s="419">
        <f t="shared" si="2"/>
        <v>34.400000000000006</v>
      </c>
      <c r="F47" s="419">
        <f t="shared" si="2"/>
        <v>85.8</v>
      </c>
      <c r="G47" s="419">
        <f t="shared" si="2"/>
        <v>747.86</v>
      </c>
      <c r="H47" s="420">
        <f t="shared" si="2"/>
        <v>60</v>
      </c>
      <c r="I47" s="421">
        <f t="shared" si="2"/>
        <v>115</v>
      </c>
      <c r="J47" s="37"/>
      <c r="K47" s="37"/>
      <c r="L47" s="37"/>
      <c r="M47" s="37"/>
      <c r="N47" s="37"/>
      <c r="O47" s="37"/>
      <c r="P47" s="37"/>
    </row>
    <row r="48" spans="1:16" ht="30" customHeight="1" thickTop="1" thickBot="1" x14ac:dyDescent="0.3">
      <c r="A48" s="6"/>
      <c r="B48" s="12"/>
      <c r="C48" s="143"/>
      <c r="D48" s="8"/>
      <c r="E48" s="8"/>
      <c r="F48" s="8"/>
      <c r="G48" s="236"/>
      <c r="H48" s="236"/>
      <c r="I48" s="151"/>
      <c r="J48" s="28"/>
      <c r="K48" s="28"/>
      <c r="L48" s="28"/>
      <c r="M48" s="28"/>
      <c r="N48" s="28"/>
      <c r="O48" s="28"/>
      <c r="P48" s="28"/>
    </row>
    <row r="49" spans="1:16" ht="28.5" customHeight="1" thickBot="1" x14ac:dyDescent="0.3">
      <c r="A49" s="6"/>
      <c r="B49" s="59" t="s">
        <v>152</v>
      </c>
      <c r="C49" s="143"/>
      <c r="D49" s="8"/>
      <c r="E49" s="8"/>
      <c r="F49" s="8"/>
      <c r="G49" s="39"/>
      <c r="H49" s="39"/>
      <c r="I49" s="151"/>
    </row>
    <row r="50" spans="1:16" ht="33" customHeight="1" thickBot="1" x14ac:dyDescent="0.35">
      <c r="A50" s="131">
        <v>437</v>
      </c>
      <c r="B50" s="194" t="s">
        <v>306</v>
      </c>
      <c r="C50" s="167">
        <v>80</v>
      </c>
      <c r="D50" s="36">
        <v>11.9</v>
      </c>
      <c r="E50" s="36">
        <v>12.5</v>
      </c>
      <c r="F50" s="36">
        <v>3.8</v>
      </c>
      <c r="G50" s="26">
        <v>220.9</v>
      </c>
      <c r="H50" s="296">
        <v>0</v>
      </c>
      <c r="I50" s="150">
        <v>51.72</v>
      </c>
      <c r="J50" s="30"/>
      <c r="K50" s="29"/>
      <c r="L50" s="31"/>
      <c r="M50" s="31"/>
      <c r="N50" s="31"/>
      <c r="O50" s="31"/>
      <c r="P50" s="31"/>
    </row>
    <row r="51" spans="1:16" ht="51.75" customHeight="1" thickBot="1" x14ac:dyDescent="0.35">
      <c r="A51" s="191" t="s">
        <v>277</v>
      </c>
      <c r="B51" s="194" t="s">
        <v>278</v>
      </c>
      <c r="C51" s="167">
        <v>150</v>
      </c>
      <c r="D51" s="36">
        <v>3.3</v>
      </c>
      <c r="E51" s="36">
        <v>4.7</v>
      </c>
      <c r="F51" s="36">
        <v>24.3</v>
      </c>
      <c r="G51" s="63">
        <f>(D51+F51)*4+E51*9</f>
        <v>152.70000000000002</v>
      </c>
      <c r="H51" s="54">
        <v>0</v>
      </c>
      <c r="I51" s="137">
        <v>12.41</v>
      </c>
      <c r="J51" s="29"/>
      <c r="K51" s="29"/>
      <c r="L51" s="31"/>
      <c r="M51" s="31"/>
      <c r="N51" s="31"/>
      <c r="O51" s="31"/>
      <c r="P51" s="31"/>
    </row>
    <row r="52" spans="1:16" ht="30.75" customHeight="1" thickBot="1" x14ac:dyDescent="0.35">
      <c r="A52" s="131" t="s">
        <v>25</v>
      </c>
      <c r="B52" s="194" t="s">
        <v>157</v>
      </c>
      <c r="C52" s="197">
        <v>200</v>
      </c>
      <c r="D52" s="36">
        <v>0</v>
      </c>
      <c r="E52" s="36">
        <v>0</v>
      </c>
      <c r="F52" s="36">
        <v>24</v>
      </c>
      <c r="G52" s="26">
        <f>(D52*4)+(E52*9)+(F52*4)</f>
        <v>96</v>
      </c>
      <c r="H52" s="26">
        <v>60</v>
      </c>
      <c r="I52" s="148">
        <v>10.8</v>
      </c>
      <c r="J52" s="43">
        <f>I52/C52*1000</f>
        <v>54.000000000000007</v>
      </c>
      <c r="K52" s="29"/>
      <c r="L52" s="31"/>
      <c r="M52" s="31"/>
      <c r="N52" s="31"/>
      <c r="O52" s="31"/>
      <c r="P52" s="31"/>
    </row>
    <row r="53" spans="1:16" ht="30.75" customHeight="1" thickBot="1" x14ac:dyDescent="0.35">
      <c r="A53" s="131" t="s">
        <v>279</v>
      </c>
      <c r="B53" s="196" t="s">
        <v>36</v>
      </c>
      <c r="C53" s="131">
        <v>49</v>
      </c>
      <c r="D53" s="24">
        <v>1.6</v>
      </c>
      <c r="E53" s="24">
        <v>0.2</v>
      </c>
      <c r="F53" s="24">
        <v>9.8000000000000007</v>
      </c>
      <c r="G53" s="26">
        <f>(D53*4)+(E53*9)+(F53*4)</f>
        <v>47.400000000000006</v>
      </c>
      <c r="H53" s="26">
        <v>0</v>
      </c>
      <c r="I53" s="137">
        <v>3.07</v>
      </c>
      <c r="J53" s="43">
        <f>I53/C53*1000</f>
        <v>62.653061224489797</v>
      </c>
      <c r="K53" s="29"/>
      <c r="L53" s="31"/>
      <c r="M53" s="31"/>
      <c r="N53" s="31"/>
      <c r="O53" s="31"/>
      <c r="P53" s="31"/>
    </row>
    <row r="54" spans="1:16" ht="30.75" customHeight="1" thickBot="1" x14ac:dyDescent="0.35">
      <c r="A54" s="138"/>
      <c r="B54" s="211"/>
      <c r="C54" s="176"/>
      <c r="D54" s="662"/>
      <c r="E54" s="662"/>
      <c r="F54" s="662"/>
      <c r="G54" s="110"/>
      <c r="H54" s="663"/>
      <c r="I54" s="664"/>
      <c r="J54" s="43" t="e">
        <f>I54/C54*1000</f>
        <v>#DIV/0!</v>
      </c>
      <c r="K54" s="29"/>
      <c r="L54" s="31"/>
      <c r="M54" s="31"/>
      <c r="N54" s="31"/>
      <c r="O54" s="31"/>
      <c r="P54" s="31"/>
    </row>
    <row r="55" spans="1:16" ht="30" customHeight="1" x14ac:dyDescent="0.3">
      <c r="A55" s="665"/>
      <c r="B55" s="666" t="s">
        <v>8</v>
      </c>
      <c r="C55" s="667"/>
      <c r="D55" s="668">
        <f>SUM(D50:D53)</f>
        <v>16.8</v>
      </c>
      <c r="E55" s="668">
        <f>SUM(E50:E53)</f>
        <v>17.399999999999999</v>
      </c>
      <c r="F55" s="668">
        <f>SUM(F50:F53)</f>
        <v>61.900000000000006</v>
      </c>
      <c r="G55" s="668">
        <f>SUM(G50:G53)</f>
        <v>517</v>
      </c>
      <c r="H55" s="668">
        <f>SUM(H50:H53)</f>
        <v>60</v>
      </c>
      <c r="I55" s="669">
        <f>SUM(I50:I54)</f>
        <v>77.999999999999986</v>
      </c>
      <c r="J55" s="29"/>
      <c r="K55" s="29"/>
      <c r="L55" s="31"/>
      <c r="M55" s="31"/>
      <c r="N55" s="31"/>
      <c r="O55" s="31"/>
      <c r="P55" s="31"/>
    </row>
    <row r="56" spans="1:16" ht="15" customHeight="1" thickBot="1" x14ac:dyDescent="0.3">
      <c r="A56" s="416"/>
      <c r="B56" s="59"/>
      <c r="C56" s="416"/>
      <c r="D56" s="416"/>
      <c r="E56" s="416"/>
      <c r="F56" s="416"/>
      <c r="G56" s="416"/>
      <c r="H56" s="416"/>
      <c r="I56" s="416"/>
    </row>
    <row r="57" spans="1:16" ht="34.5" hidden="1" customHeight="1" x14ac:dyDescent="0.25">
      <c r="A57" s="364"/>
      <c r="B57" s="221"/>
      <c r="C57" s="223"/>
      <c r="D57" s="62"/>
      <c r="E57" s="62"/>
      <c r="F57" s="62"/>
      <c r="G57" s="63"/>
      <c r="H57" s="63"/>
      <c r="I57" s="228"/>
    </row>
    <row r="58" spans="1:16" ht="34.5" hidden="1" customHeight="1" thickBot="1" x14ac:dyDescent="0.3">
      <c r="A58" s="139"/>
      <c r="B58" s="221"/>
      <c r="C58" s="163"/>
      <c r="D58" s="62"/>
      <c r="E58" s="62"/>
      <c r="F58" s="62"/>
      <c r="G58" s="63"/>
      <c r="H58" s="63"/>
      <c r="I58" s="137"/>
    </row>
    <row r="59" spans="1:16" ht="34.5" hidden="1" customHeight="1" thickBot="1" x14ac:dyDescent="0.3">
      <c r="A59" s="139"/>
      <c r="B59" s="216"/>
      <c r="C59" s="139"/>
      <c r="D59" s="670"/>
      <c r="E59" s="670"/>
      <c r="F59" s="670"/>
      <c r="G59" s="63"/>
      <c r="H59" s="112"/>
      <c r="I59" s="137"/>
    </row>
    <row r="60" spans="1:16" ht="68.25" hidden="1" customHeight="1" thickBot="1" x14ac:dyDescent="0.3">
      <c r="A60" s="146"/>
      <c r="B60" s="196"/>
      <c r="C60" s="197"/>
      <c r="D60" s="24"/>
      <c r="E60" s="24"/>
      <c r="F60" s="24"/>
      <c r="G60" s="26"/>
      <c r="H60" s="26"/>
      <c r="I60" s="148"/>
    </row>
    <row r="61" spans="1:16" ht="34.5" hidden="1" customHeight="1" x14ac:dyDescent="0.25">
      <c r="A61" s="167"/>
      <c r="B61" s="194"/>
      <c r="C61" s="253"/>
      <c r="D61" s="2"/>
      <c r="E61" s="3"/>
      <c r="F61" s="3"/>
      <c r="G61" s="26"/>
      <c r="H61" s="26"/>
      <c r="I61" s="228"/>
      <c r="J61" s="43" t="e">
        <f>I61/C61*1000</f>
        <v>#DIV/0!</v>
      </c>
    </row>
    <row r="62" spans="1:16" ht="34.5" hidden="1" customHeight="1" thickTop="1" thickBot="1" x14ac:dyDescent="0.3">
      <c r="A62" s="532"/>
      <c r="B62" s="418" t="s">
        <v>8</v>
      </c>
      <c r="C62" s="417"/>
      <c r="D62" s="420">
        <f t="shared" ref="D62:I62" si="3">SUM(D57:D61)</f>
        <v>0</v>
      </c>
      <c r="E62" s="420">
        <f t="shared" si="3"/>
        <v>0</v>
      </c>
      <c r="F62" s="420">
        <f t="shared" si="3"/>
        <v>0</v>
      </c>
      <c r="G62" s="420">
        <f t="shared" si="3"/>
        <v>0</v>
      </c>
      <c r="H62" s="420">
        <f t="shared" si="3"/>
        <v>0</v>
      </c>
      <c r="I62" s="436">
        <f t="shared" si="3"/>
        <v>0</v>
      </c>
    </row>
    <row r="63" spans="1:16" ht="20.25" x14ac:dyDescent="0.3">
      <c r="B63" s="32" t="s">
        <v>67</v>
      </c>
      <c r="C63" s="32"/>
      <c r="D63" s="32"/>
      <c r="E63" s="86"/>
      <c r="F63" s="85"/>
      <c r="G63" s="85"/>
      <c r="H63" s="85"/>
    </row>
    <row r="64" spans="1:16" ht="20.25" x14ac:dyDescent="0.3">
      <c r="B64" s="673"/>
      <c r="C64" s="673"/>
      <c r="D64" s="673"/>
      <c r="E64" s="86"/>
      <c r="F64" s="85"/>
      <c r="G64" s="85"/>
      <c r="H64" s="85"/>
    </row>
    <row r="65" spans="2:8" ht="20.25" x14ac:dyDescent="0.3">
      <c r="B65" s="740" t="s">
        <v>66</v>
      </c>
      <c r="C65" s="740"/>
      <c r="D65" s="740"/>
      <c r="E65" s="85"/>
      <c r="F65" s="85"/>
      <c r="G65" s="85"/>
      <c r="H65" s="85"/>
    </row>
    <row r="66" spans="2:8" ht="20.25" x14ac:dyDescent="0.3">
      <c r="B66" s="85"/>
      <c r="C66" s="85"/>
      <c r="D66" s="85"/>
      <c r="E66" s="85"/>
      <c r="F66" s="85"/>
      <c r="G66" s="85"/>
      <c r="H66" s="85"/>
    </row>
    <row r="67" spans="2:8" ht="20.25" x14ac:dyDescent="0.3">
      <c r="B67" s="32" t="s">
        <v>65</v>
      </c>
      <c r="C67" s="118"/>
      <c r="D67" s="32"/>
    </row>
  </sheetData>
  <mergeCells count="13">
    <mergeCell ref="B65:D65"/>
    <mergeCell ref="C10:C12"/>
    <mergeCell ref="D10:F11"/>
    <mergeCell ref="G10:G11"/>
    <mergeCell ref="H10:H11"/>
    <mergeCell ref="I10:I11"/>
    <mergeCell ref="B64:D64"/>
    <mergeCell ref="I4:J4"/>
    <mergeCell ref="B5:F5"/>
    <mergeCell ref="B6:F6"/>
    <mergeCell ref="F7:I7"/>
    <mergeCell ref="D8:I8"/>
    <mergeCell ref="D9:E9"/>
  </mergeCells>
  <printOptions horizontalCentered="1"/>
  <pageMargins left="0.19685039370078741" right="0.39370078740157483" top="0.19685039370078741" bottom="0.98425196850393704" header="0.70866141732283472" footer="0.51181102362204722"/>
  <pageSetup paperSize="9" scale="36" orientation="portrait" r:id="rId1"/>
  <headerFooter alignWithMargins="0"/>
  <colBreaks count="1" manualBreakCount="1">
    <brk id="10" max="5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66"/>
  <sheetViews>
    <sheetView topLeftCell="A4" zoomScale="60" zoomScaleNormal="60" zoomScaleSheetLayoutView="75" workbookViewId="0">
      <selection activeCell="F6" sqref="F6:I6"/>
    </sheetView>
  </sheetViews>
  <sheetFormatPr defaultRowHeight="18" x14ac:dyDescent="0.25"/>
  <cols>
    <col min="1" max="1" width="11.1640625" style="1" customWidth="1"/>
    <col min="2" max="2" width="58" style="1" customWidth="1"/>
    <col min="3" max="3" width="14.25" style="1" customWidth="1"/>
    <col min="4" max="4" width="8" style="1" customWidth="1"/>
    <col min="5" max="5" width="8.6640625" style="1"/>
    <col min="6" max="6" width="7.6640625" style="1" customWidth="1"/>
    <col min="7" max="7" width="9.75" style="1" customWidth="1"/>
    <col min="8" max="8" width="6.1640625" style="1" customWidth="1"/>
    <col min="9" max="9" width="13.33203125" style="1" customWidth="1"/>
    <col min="10" max="10" width="10.7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173"/>
      <c r="J4" s="173"/>
    </row>
    <row r="5" spans="1:16" ht="25.5" x14ac:dyDescent="0.35">
      <c r="B5" s="690" t="s">
        <v>123</v>
      </c>
      <c r="C5" s="690"/>
      <c r="D5" s="690"/>
      <c r="E5" s="690"/>
      <c r="F5" s="690"/>
      <c r="I5" s="45"/>
      <c r="J5" s="1" t="s">
        <v>80</v>
      </c>
    </row>
    <row r="6" spans="1:16" ht="26.25" x14ac:dyDescent="0.4">
      <c r="B6" s="47"/>
      <c r="C6" s="47"/>
      <c r="D6" s="47"/>
      <c r="E6" s="47"/>
      <c r="F6" s="675" t="s">
        <v>292</v>
      </c>
      <c r="G6" s="675"/>
      <c r="H6" s="675"/>
      <c r="I6" s="675"/>
      <c r="J6" s="32"/>
    </row>
    <row r="7" spans="1:16" ht="8.25" customHeight="1" x14ac:dyDescent="0.3">
      <c r="F7" s="56"/>
      <c r="G7" s="56"/>
      <c r="H7" s="56"/>
      <c r="I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39.950000000000003" customHeight="1" thickBot="1" x14ac:dyDescent="0.35">
      <c r="A9" s="35"/>
      <c r="B9" s="35"/>
      <c r="C9" s="35"/>
      <c r="D9" s="677">
        <v>2</v>
      </c>
      <c r="E9" s="677"/>
      <c r="I9" s="57"/>
    </row>
    <row r="10" spans="1:16" ht="37.5" customHeight="1" x14ac:dyDescent="0.25">
      <c r="A10" s="120" t="s">
        <v>0</v>
      </c>
      <c r="B10" s="121" t="s">
        <v>2</v>
      </c>
      <c r="C10" s="678" t="s">
        <v>18</v>
      </c>
      <c r="D10" s="681" t="s">
        <v>19</v>
      </c>
      <c r="E10" s="682"/>
      <c r="F10" s="683"/>
      <c r="G10" s="681" t="s">
        <v>21</v>
      </c>
      <c r="H10" s="678" t="s">
        <v>103</v>
      </c>
      <c r="I10" s="678" t="s">
        <v>23</v>
      </c>
      <c r="J10" s="44"/>
      <c r="K10" s="44"/>
      <c r="L10" s="44"/>
      <c r="M10" s="38"/>
      <c r="N10" s="44"/>
      <c r="O10" s="44"/>
      <c r="P10" s="44"/>
    </row>
    <row r="11" spans="1:16" ht="69.75" customHeight="1" thickBot="1" x14ac:dyDescent="0.3">
      <c r="A11" s="122" t="s">
        <v>1</v>
      </c>
      <c r="B11" s="123" t="s">
        <v>3</v>
      </c>
      <c r="C11" s="679"/>
      <c r="D11" s="684"/>
      <c r="E11" s="685"/>
      <c r="F11" s="686"/>
      <c r="G11" s="687"/>
      <c r="H11" s="688"/>
      <c r="I11" s="688"/>
      <c r="J11" s="44"/>
      <c r="K11" s="44"/>
      <c r="L11" s="44"/>
      <c r="M11" s="44"/>
      <c r="N11" s="44"/>
      <c r="O11" s="44"/>
      <c r="P11" s="44"/>
    </row>
    <row r="12" spans="1:16" ht="27" thickBot="1" x14ac:dyDescent="0.3">
      <c r="A12" s="124"/>
      <c r="B12" s="126"/>
      <c r="C12" s="680"/>
      <c r="D12" s="127" t="s">
        <v>4</v>
      </c>
      <c r="E12" s="127" t="s">
        <v>5</v>
      </c>
      <c r="F12" s="127" t="s">
        <v>6</v>
      </c>
      <c r="G12" s="128"/>
      <c r="H12" s="128"/>
      <c r="I12" s="129"/>
      <c r="J12" s="28"/>
      <c r="K12" s="28"/>
      <c r="L12" s="28"/>
      <c r="M12" s="28"/>
      <c r="N12" s="28"/>
      <c r="O12" s="28"/>
      <c r="P12" s="28"/>
    </row>
    <row r="13" spans="1:16" ht="19.5" customHeight="1" thickBot="1" x14ac:dyDescent="0.3">
      <c r="A13" s="2"/>
      <c r="B13" s="22" t="s">
        <v>106</v>
      </c>
      <c r="C13" s="2"/>
      <c r="D13" s="2"/>
      <c r="E13" s="2"/>
      <c r="F13" s="2"/>
      <c r="G13" s="21"/>
      <c r="H13" s="21"/>
      <c r="I13" s="9"/>
      <c r="J13" s="28"/>
      <c r="K13" s="28"/>
      <c r="L13" s="28"/>
      <c r="M13" s="28"/>
      <c r="N13" s="28"/>
      <c r="O13" s="28"/>
      <c r="P13" s="28"/>
    </row>
    <row r="14" spans="1:16" ht="75" customHeight="1" thickBot="1" x14ac:dyDescent="0.3">
      <c r="A14" s="131" t="s">
        <v>86</v>
      </c>
      <c r="B14" s="196" t="s">
        <v>96</v>
      </c>
      <c r="C14" s="197" t="s">
        <v>162</v>
      </c>
      <c r="D14" s="24">
        <v>15.6</v>
      </c>
      <c r="E14" s="36">
        <v>17.600000000000001</v>
      </c>
      <c r="F14" s="36">
        <v>53.2</v>
      </c>
      <c r="G14" s="63">
        <f>(D14+F14)*4+E14*9</f>
        <v>433.6</v>
      </c>
      <c r="H14" s="63">
        <v>0</v>
      </c>
      <c r="I14" s="137">
        <v>60.47</v>
      </c>
      <c r="J14" s="37"/>
      <c r="K14" s="37"/>
      <c r="L14" s="37"/>
      <c r="M14" s="37"/>
      <c r="N14" s="37"/>
      <c r="O14" s="37"/>
      <c r="P14" s="37"/>
    </row>
    <row r="15" spans="1:16" ht="35.25" customHeight="1" thickBot="1" x14ac:dyDescent="0.3">
      <c r="A15" s="131" t="s">
        <v>87</v>
      </c>
      <c r="B15" s="196" t="s">
        <v>14</v>
      </c>
      <c r="C15" s="197">
        <v>200</v>
      </c>
      <c r="D15" s="24">
        <v>1.4</v>
      </c>
      <c r="E15" s="24">
        <v>1.6</v>
      </c>
      <c r="F15" s="24">
        <v>16.399999999999999</v>
      </c>
      <c r="G15" s="63">
        <f>(D15+F15)*4+E15*9</f>
        <v>85.6</v>
      </c>
      <c r="H15" s="63">
        <v>0</v>
      </c>
      <c r="I15" s="148">
        <v>5.29</v>
      </c>
      <c r="J15" s="37"/>
      <c r="K15" s="37"/>
      <c r="L15" s="37"/>
      <c r="M15" s="37"/>
      <c r="N15" s="37"/>
      <c r="O15" s="37"/>
      <c r="P15" s="37"/>
    </row>
    <row r="16" spans="1:16" ht="38.25" customHeight="1" thickBot="1" x14ac:dyDescent="0.3">
      <c r="A16" s="131" t="s">
        <v>76</v>
      </c>
      <c r="B16" s="196" t="s">
        <v>36</v>
      </c>
      <c r="C16" s="197">
        <v>19.8</v>
      </c>
      <c r="D16" s="24">
        <v>2.4</v>
      </c>
      <c r="E16" s="24">
        <v>0.3</v>
      </c>
      <c r="F16" s="24">
        <v>14.1</v>
      </c>
      <c r="G16" s="63">
        <f>(D16+F16)*4+E16*9</f>
        <v>68.7</v>
      </c>
      <c r="H16" s="112">
        <v>0</v>
      </c>
      <c r="I16" s="160">
        <v>1.24</v>
      </c>
      <c r="J16" s="43">
        <f>I16/C16*1000</f>
        <v>62.62626262626263</v>
      </c>
      <c r="K16" s="37"/>
      <c r="L16" s="37"/>
      <c r="M16" s="37"/>
      <c r="N16" s="37"/>
      <c r="O16" s="37"/>
      <c r="P16" s="37"/>
    </row>
    <row r="17" spans="1:17" ht="4.5" customHeight="1" thickBot="1" x14ac:dyDescent="0.3">
      <c r="A17" s="131"/>
      <c r="B17" s="196"/>
      <c r="C17" s="131"/>
      <c r="D17" s="24"/>
      <c r="E17" s="24"/>
      <c r="F17" s="24"/>
      <c r="G17" s="54"/>
      <c r="H17" s="26"/>
      <c r="I17" s="148"/>
      <c r="J17" s="43" t="e">
        <f>I17/C17*1000</f>
        <v>#DIV/0!</v>
      </c>
      <c r="K17" s="28"/>
      <c r="L17" s="28"/>
      <c r="M17" s="28"/>
      <c r="N17" s="28"/>
      <c r="O17" s="28"/>
      <c r="P17" s="28"/>
    </row>
    <row r="18" spans="1:17" ht="33.75" customHeight="1" thickTop="1" thickBot="1" x14ac:dyDescent="0.3">
      <c r="A18" s="417"/>
      <c r="B18" s="418" t="s">
        <v>8</v>
      </c>
      <c r="C18" s="417"/>
      <c r="D18" s="419">
        <f t="shared" ref="D18:I18" si="0">SUM(D14:D17)</f>
        <v>19.399999999999999</v>
      </c>
      <c r="E18" s="419">
        <f t="shared" si="0"/>
        <v>19.500000000000004</v>
      </c>
      <c r="F18" s="419">
        <f t="shared" si="0"/>
        <v>83.699999999999989</v>
      </c>
      <c r="G18" s="420">
        <f t="shared" si="0"/>
        <v>587.90000000000009</v>
      </c>
      <c r="H18" s="420">
        <f t="shared" si="0"/>
        <v>0</v>
      </c>
      <c r="I18" s="421">
        <f t="shared" si="0"/>
        <v>67</v>
      </c>
      <c r="J18" s="28"/>
      <c r="K18" s="28"/>
      <c r="L18" s="28"/>
      <c r="M18" s="28"/>
      <c r="N18" s="28"/>
      <c r="O18" s="28"/>
      <c r="P18" s="28"/>
    </row>
    <row r="19" spans="1:17" ht="24.75" customHeight="1" thickTop="1" thickBot="1" x14ac:dyDescent="0.3">
      <c r="A19" s="377"/>
      <c r="B19" s="425" t="s">
        <v>107</v>
      </c>
      <c r="C19" s="169"/>
      <c r="D19" s="25"/>
      <c r="E19" s="25"/>
      <c r="F19" s="25"/>
      <c r="G19" s="53"/>
      <c r="H19" s="313"/>
      <c r="I19" s="426"/>
      <c r="J19" s="28"/>
      <c r="K19" s="28"/>
      <c r="L19" s="28"/>
      <c r="M19" s="28"/>
      <c r="N19" s="28"/>
      <c r="O19" s="28"/>
      <c r="P19" s="28"/>
    </row>
    <row r="20" spans="1:17" ht="63" customHeight="1" thickBot="1" x14ac:dyDescent="0.3">
      <c r="A20" s="131" t="s">
        <v>86</v>
      </c>
      <c r="B20" s="196" t="s">
        <v>96</v>
      </c>
      <c r="C20" s="315" t="s">
        <v>163</v>
      </c>
      <c r="D20" s="311">
        <v>19.2</v>
      </c>
      <c r="E20" s="311">
        <v>21.5</v>
      </c>
      <c r="F20" s="312">
        <v>65.3</v>
      </c>
      <c r="G20" s="63">
        <f>(D20+F20)*4+E20*9</f>
        <v>531.5</v>
      </c>
      <c r="H20" s="313">
        <v>0</v>
      </c>
      <c r="I20" s="329">
        <v>71.209999999999994</v>
      </c>
      <c r="J20" s="28"/>
      <c r="K20" s="28"/>
      <c r="L20" s="28"/>
      <c r="M20" s="28"/>
      <c r="N20" s="28"/>
      <c r="O20" s="28"/>
      <c r="P20" s="28"/>
    </row>
    <row r="21" spans="1:17" ht="41.25" customHeight="1" thickBot="1" x14ac:dyDescent="0.3">
      <c r="A21" s="131" t="s">
        <v>87</v>
      </c>
      <c r="B21" s="196" t="s">
        <v>14</v>
      </c>
      <c r="C21" s="197">
        <v>200</v>
      </c>
      <c r="D21" s="24">
        <v>1.4</v>
      </c>
      <c r="E21" s="24">
        <v>1.6</v>
      </c>
      <c r="F21" s="24">
        <v>16.399999999999999</v>
      </c>
      <c r="G21" s="63">
        <f>(D21+F21)*4+E21*9</f>
        <v>85.6</v>
      </c>
      <c r="H21" s="63">
        <v>0</v>
      </c>
      <c r="I21" s="148">
        <v>5.29</v>
      </c>
      <c r="J21" s="28"/>
      <c r="K21" s="28"/>
      <c r="L21" s="28"/>
      <c r="M21" s="28"/>
      <c r="N21" s="28"/>
      <c r="O21" s="28"/>
      <c r="P21" s="28"/>
    </row>
    <row r="22" spans="1:17" ht="41.25" customHeight="1" thickBot="1" x14ac:dyDescent="0.3">
      <c r="A22" s="167" t="s">
        <v>76</v>
      </c>
      <c r="B22" s="194" t="s">
        <v>36</v>
      </c>
      <c r="C22" s="195">
        <v>23.95</v>
      </c>
      <c r="D22" s="36">
        <v>2.4</v>
      </c>
      <c r="E22" s="36">
        <v>0.3</v>
      </c>
      <c r="F22" s="36">
        <v>14.1</v>
      </c>
      <c r="G22" s="63">
        <f>(D22+F22)*4+E22*9</f>
        <v>68.7</v>
      </c>
      <c r="H22" s="63">
        <v>0</v>
      </c>
      <c r="I22" s="233">
        <v>1.5</v>
      </c>
      <c r="J22" s="43">
        <f>I22/C22*1000</f>
        <v>62.630480167014611</v>
      </c>
      <c r="K22" s="28"/>
      <c r="L22" s="28"/>
      <c r="M22" s="28"/>
      <c r="N22" s="28"/>
      <c r="O22" s="28"/>
      <c r="P22" s="28"/>
    </row>
    <row r="23" spans="1:17" ht="7.5" customHeight="1" thickBot="1" x14ac:dyDescent="0.3">
      <c r="A23" s="131"/>
      <c r="B23" s="196"/>
      <c r="C23" s="131"/>
      <c r="D23" s="24"/>
      <c r="E23" s="24"/>
      <c r="F23" s="24"/>
      <c r="G23" s="54"/>
      <c r="H23" s="26"/>
      <c r="I23" s="148"/>
      <c r="J23" s="43" t="e">
        <f>I23/C23*1000</f>
        <v>#DIV/0!</v>
      </c>
      <c r="K23" s="28"/>
      <c r="L23" s="28"/>
      <c r="M23" s="28"/>
      <c r="N23" s="28"/>
      <c r="O23" s="28"/>
      <c r="P23" s="28"/>
    </row>
    <row r="24" spans="1:17" ht="31.5" customHeight="1" thickTop="1" thickBot="1" x14ac:dyDescent="0.3">
      <c r="A24" s="417"/>
      <c r="B24" s="418" t="s">
        <v>8</v>
      </c>
      <c r="C24" s="423"/>
      <c r="D24" s="419">
        <f t="shared" ref="D24:I24" si="1">SUM(D20:D23)</f>
        <v>22.999999999999996</v>
      </c>
      <c r="E24" s="419">
        <f t="shared" si="1"/>
        <v>23.400000000000002</v>
      </c>
      <c r="F24" s="419">
        <f t="shared" si="1"/>
        <v>95.799999999999983</v>
      </c>
      <c r="G24" s="419">
        <f t="shared" si="1"/>
        <v>685.80000000000007</v>
      </c>
      <c r="H24" s="420">
        <f t="shared" si="1"/>
        <v>0</v>
      </c>
      <c r="I24" s="424">
        <f t="shared" si="1"/>
        <v>78</v>
      </c>
      <c r="J24" s="28"/>
      <c r="K24" s="28"/>
      <c r="L24" s="28"/>
      <c r="M24" s="28"/>
      <c r="N24" s="28"/>
      <c r="O24" s="28"/>
      <c r="P24" s="28"/>
    </row>
    <row r="25" spans="1:17" ht="21" customHeight="1" thickTop="1" thickBot="1" x14ac:dyDescent="0.3">
      <c r="A25" s="146"/>
      <c r="B25" s="96" t="s">
        <v>30</v>
      </c>
      <c r="C25" s="133"/>
      <c r="D25" s="93"/>
      <c r="E25" s="93"/>
      <c r="F25" s="93"/>
      <c r="G25" s="229"/>
      <c r="H25" s="229"/>
      <c r="I25" s="151"/>
      <c r="J25" s="28"/>
      <c r="K25" s="28"/>
      <c r="L25" s="28"/>
      <c r="M25" s="28"/>
      <c r="N25" s="28"/>
      <c r="O25" s="28"/>
      <c r="P25" s="28"/>
      <c r="Q25" s="27"/>
    </row>
    <row r="26" spans="1:17" ht="42.75" customHeight="1" thickBot="1" x14ac:dyDescent="0.3">
      <c r="A26" s="269">
        <v>114</v>
      </c>
      <c r="B26" s="194" t="s">
        <v>133</v>
      </c>
      <c r="C26" s="648" t="s">
        <v>124</v>
      </c>
      <c r="D26" s="36">
        <v>2.4</v>
      </c>
      <c r="E26" s="36">
        <v>3.53</v>
      </c>
      <c r="F26" s="36">
        <v>16.600000000000001</v>
      </c>
      <c r="G26" s="26">
        <f>(D26*4)+(E26*9)+(F26*4)</f>
        <v>107.77000000000001</v>
      </c>
      <c r="H26" s="26">
        <v>0</v>
      </c>
      <c r="I26" s="148">
        <v>7.64</v>
      </c>
      <c r="J26" s="37"/>
      <c r="K26" s="37"/>
      <c r="L26" s="37"/>
      <c r="M26" s="37"/>
      <c r="N26" s="37"/>
      <c r="O26" s="37"/>
      <c r="P26" s="37"/>
      <c r="Q26" s="28"/>
    </row>
    <row r="27" spans="1:17" ht="40.5" customHeight="1" thickBot="1" x14ac:dyDescent="0.3">
      <c r="A27" s="131" t="s">
        <v>88</v>
      </c>
      <c r="B27" s="196" t="s">
        <v>95</v>
      </c>
      <c r="C27" s="603" t="s">
        <v>206</v>
      </c>
      <c r="D27" s="24">
        <v>13.5</v>
      </c>
      <c r="E27" s="24">
        <v>16.77</v>
      </c>
      <c r="F27" s="24">
        <v>2.7</v>
      </c>
      <c r="G27" s="63">
        <f>(D27+F27)*4+E27*9</f>
        <v>215.73000000000002</v>
      </c>
      <c r="H27" s="63">
        <v>0</v>
      </c>
      <c r="I27" s="137">
        <v>45.29</v>
      </c>
      <c r="J27" s="37"/>
      <c r="K27" s="37"/>
      <c r="L27" s="37"/>
      <c r="M27" s="37"/>
      <c r="N27" s="37"/>
      <c r="O27" s="37"/>
      <c r="P27" s="37"/>
      <c r="Q27" s="28"/>
    </row>
    <row r="28" spans="1:17" ht="57.75" customHeight="1" thickBot="1" x14ac:dyDescent="0.3">
      <c r="A28" s="131" t="s">
        <v>239</v>
      </c>
      <c r="B28" s="196" t="s">
        <v>240</v>
      </c>
      <c r="C28" s="603">
        <v>180</v>
      </c>
      <c r="D28" s="24">
        <v>3.3</v>
      </c>
      <c r="E28" s="24">
        <v>5.5</v>
      </c>
      <c r="F28" s="24">
        <v>27.4</v>
      </c>
      <c r="G28" s="63">
        <f>(D28+F28)*4+E28*9</f>
        <v>172.3</v>
      </c>
      <c r="H28" s="63">
        <v>0</v>
      </c>
      <c r="I28" s="148">
        <v>14.51</v>
      </c>
      <c r="J28" s="37"/>
      <c r="K28" s="37"/>
      <c r="L28" s="37"/>
      <c r="M28" s="37"/>
      <c r="N28" s="37"/>
      <c r="O28" s="37"/>
      <c r="P28" s="37"/>
      <c r="Q28" s="27"/>
    </row>
    <row r="29" spans="1:17" ht="56.25" customHeight="1" thickBot="1" x14ac:dyDescent="0.3">
      <c r="A29" s="131">
        <v>523</v>
      </c>
      <c r="B29" s="212" t="s">
        <v>165</v>
      </c>
      <c r="C29" s="125">
        <v>15</v>
      </c>
      <c r="D29" s="36">
        <v>0.42</v>
      </c>
      <c r="E29" s="36">
        <v>0.66</v>
      </c>
      <c r="F29" s="36">
        <v>3.6</v>
      </c>
      <c r="G29" s="63">
        <f>(D29+F29)*4+E29*9</f>
        <v>22.020000000000003</v>
      </c>
      <c r="H29" s="54">
        <v>0</v>
      </c>
      <c r="I29" s="148">
        <v>5.29</v>
      </c>
      <c r="J29" s="37"/>
      <c r="K29" s="37"/>
      <c r="L29" s="37"/>
      <c r="M29" s="37"/>
      <c r="N29" s="37"/>
      <c r="O29" s="37"/>
      <c r="P29" s="37"/>
    </row>
    <row r="30" spans="1:17" ht="40.5" customHeight="1" thickBot="1" x14ac:dyDescent="0.3">
      <c r="A30" s="269">
        <v>634</v>
      </c>
      <c r="B30" s="196" t="s">
        <v>99</v>
      </c>
      <c r="C30" s="603" t="s">
        <v>92</v>
      </c>
      <c r="D30" s="66">
        <v>0.2</v>
      </c>
      <c r="E30" s="66">
        <v>0.08</v>
      </c>
      <c r="F30" s="66">
        <v>17.420000000000002</v>
      </c>
      <c r="G30" s="67">
        <f>(D30*4)+(E30*9)+(F30*4)</f>
        <v>71.2</v>
      </c>
      <c r="H30" s="67">
        <v>60</v>
      </c>
      <c r="I30" s="137">
        <v>8.44</v>
      </c>
      <c r="J30" s="37"/>
      <c r="K30" s="37"/>
      <c r="L30" s="37"/>
      <c r="M30" s="37"/>
      <c r="N30" s="37"/>
      <c r="O30" s="37"/>
      <c r="P30" s="37"/>
    </row>
    <row r="31" spans="1:17" ht="48.75" customHeight="1" thickBot="1" x14ac:dyDescent="0.3">
      <c r="A31" s="132" t="s">
        <v>15</v>
      </c>
      <c r="B31" s="213" t="s">
        <v>36</v>
      </c>
      <c r="C31" s="145">
        <v>18.5</v>
      </c>
      <c r="D31" s="24">
        <v>2.2000000000000002</v>
      </c>
      <c r="E31" s="24">
        <v>0.6</v>
      </c>
      <c r="F31" s="24">
        <v>14.9</v>
      </c>
      <c r="G31" s="26">
        <f>(D31*4)+(E31*9)+(F31*4)</f>
        <v>73.8</v>
      </c>
      <c r="H31" s="26">
        <v>0</v>
      </c>
      <c r="I31" s="148">
        <v>1.1599999999999999</v>
      </c>
      <c r="J31" s="43">
        <f>I31/C31*1000</f>
        <v>62.702702702702702</v>
      </c>
      <c r="K31" s="37"/>
      <c r="L31" s="37"/>
      <c r="M31" s="37"/>
      <c r="N31" s="37"/>
      <c r="O31" s="37"/>
      <c r="P31" s="37"/>
    </row>
    <row r="32" spans="1:17" ht="37.5" customHeight="1" thickBot="1" x14ac:dyDescent="0.3">
      <c r="A32" s="132" t="s">
        <v>15</v>
      </c>
      <c r="B32" s="214" t="s">
        <v>13</v>
      </c>
      <c r="C32" s="143">
        <v>14.4</v>
      </c>
      <c r="D32" s="24">
        <v>2.2000000000000002</v>
      </c>
      <c r="E32" s="24">
        <v>0.6</v>
      </c>
      <c r="F32" s="24">
        <v>14.9</v>
      </c>
      <c r="G32" s="26">
        <f>(D32*4)+(E32*9)+(F32*4)</f>
        <v>73.8</v>
      </c>
      <c r="H32" s="26">
        <v>0</v>
      </c>
      <c r="I32" s="148">
        <v>0.9</v>
      </c>
      <c r="J32" s="43">
        <f>I32/C32*1000</f>
        <v>62.5</v>
      </c>
      <c r="K32" s="28"/>
      <c r="L32" s="28"/>
      <c r="M32" s="28"/>
      <c r="N32" s="28"/>
      <c r="O32" s="28"/>
      <c r="P32" s="28"/>
    </row>
    <row r="33" spans="1:16" ht="33.75" customHeight="1" thickBot="1" x14ac:dyDescent="0.3">
      <c r="A33" s="246" t="s">
        <v>15</v>
      </c>
      <c r="B33" s="247" t="s">
        <v>33</v>
      </c>
      <c r="C33" s="260" t="s">
        <v>246</v>
      </c>
      <c r="D33" s="227">
        <v>0.6</v>
      </c>
      <c r="E33" s="227">
        <v>0.6</v>
      </c>
      <c r="F33" s="227">
        <v>16.399999999999999</v>
      </c>
      <c r="G33" s="26">
        <f>(D33*4)+(E33*9)+(F33*4)</f>
        <v>73.399999999999991</v>
      </c>
      <c r="H33" s="26">
        <v>0</v>
      </c>
      <c r="I33" s="175">
        <v>12.77</v>
      </c>
      <c r="J33" s="43">
        <f>I33/C33*1000</f>
        <v>109.14529914529913</v>
      </c>
      <c r="K33" s="28"/>
      <c r="L33" s="28"/>
      <c r="M33" s="28"/>
      <c r="N33" s="28"/>
      <c r="O33" s="28"/>
      <c r="P33" s="28"/>
    </row>
    <row r="34" spans="1:16" ht="34.5" customHeight="1" thickTop="1" thickBot="1" x14ac:dyDescent="0.3">
      <c r="A34" s="417"/>
      <c r="B34" s="418" t="s">
        <v>8</v>
      </c>
      <c r="C34" s="417"/>
      <c r="D34" s="420">
        <f t="shared" ref="D34:I34" si="2">SUM(D26:D33)</f>
        <v>24.82</v>
      </c>
      <c r="E34" s="420">
        <f t="shared" si="2"/>
        <v>28.340000000000003</v>
      </c>
      <c r="F34" s="420">
        <f t="shared" si="2"/>
        <v>113.92000000000002</v>
      </c>
      <c r="G34" s="420">
        <f t="shared" si="2"/>
        <v>810.02</v>
      </c>
      <c r="H34" s="420">
        <f t="shared" si="2"/>
        <v>60</v>
      </c>
      <c r="I34" s="421">
        <f t="shared" si="2"/>
        <v>96</v>
      </c>
      <c r="J34" s="37"/>
      <c r="K34" s="37"/>
      <c r="L34" s="37"/>
      <c r="M34" s="37"/>
      <c r="N34" s="37"/>
      <c r="O34" s="37"/>
      <c r="P34" s="37"/>
    </row>
    <row r="35" spans="1:16" ht="33.75" hidden="1" customHeight="1" thickBot="1" x14ac:dyDescent="0.3">
      <c r="A35" s="133"/>
      <c r="B35" s="52" t="s">
        <v>10</v>
      </c>
      <c r="C35" s="169"/>
      <c r="D35" s="25">
        <f>D18+D34</f>
        <v>44.22</v>
      </c>
      <c r="E35" s="25">
        <f>E18+E34</f>
        <v>47.84</v>
      </c>
      <c r="F35" s="25">
        <f>F18+F34</f>
        <v>197.62</v>
      </c>
      <c r="G35" s="53">
        <f>G18+G34</f>
        <v>1397.92</v>
      </c>
      <c r="H35" s="116"/>
      <c r="I35" s="156"/>
      <c r="J35" s="28"/>
      <c r="K35" s="37"/>
      <c r="L35" s="37"/>
      <c r="M35" s="37"/>
      <c r="N35" s="37"/>
      <c r="O35" s="28"/>
      <c r="P35" s="28"/>
    </row>
    <row r="36" spans="1:16" ht="27.75" customHeight="1" thickTop="1" thickBot="1" x14ac:dyDescent="0.3">
      <c r="A36" s="146"/>
      <c r="B36" s="96" t="s">
        <v>31</v>
      </c>
      <c r="C36" s="146"/>
      <c r="D36" s="99"/>
      <c r="E36" s="99"/>
      <c r="F36" s="99"/>
      <c r="G36" s="104"/>
      <c r="H36" s="104"/>
      <c r="I36" s="155"/>
      <c r="J36" s="28"/>
      <c r="K36" s="37"/>
      <c r="L36" s="37"/>
      <c r="M36" s="37"/>
      <c r="N36" s="37"/>
      <c r="O36" s="28"/>
      <c r="P36" s="28"/>
    </row>
    <row r="37" spans="1:16" ht="40.5" customHeight="1" thickBot="1" x14ac:dyDescent="0.3">
      <c r="A37" s="269">
        <v>114</v>
      </c>
      <c r="B37" s="194" t="s">
        <v>133</v>
      </c>
      <c r="C37" s="195" t="s">
        <v>160</v>
      </c>
      <c r="D37" s="36">
        <v>2.9</v>
      </c>
      <c r="E37" s="36">
        <v>4.4000000000000004</v>
      </c>
      <c r="F37" s="36">
        <v>20</v>
      </c>
      <c r="G37" s="26">
        <f>(D37*4)+(E37*9)+(F37*4)</f>
        <v>131.19999999999999</v>
      </c>
      <c r="H37" s="26">
        <v>0</v>
      </c>
      <c r="I37" s="148">
        <v>9.25</v>
      </c>
      <c r="J37" s="37"/>
      <c r="K37" s="37"/>
      <c r="L37" s="37"/>
      <c r="M37" s="37"/>
      <c r="N37" s="37"/>
      <c r="O37" s="37"/>
      <c r="P37" s="37"/>
    </row>
    <row r="38" spans="1:16" ht="40.5" customHeight="1" thickBot="1" x14ac:dyDescent="0.3">
      <c r="A38" s="131" t="s">
        <v>88</v>
      </c>
      <c r="B38" s="196" t="s">
        <v>95</v>
      </c>
      <c r="C38" s="197" t="s">
        <v>142</v>
      </c>
      <c r="D38" s="24">
        <v>15.7</v>
      </c>
      <c r="E38" s="24">
        <v>17.600000000000001</v>
      </c>
      <c r="F38" s="24">
        <v>27.3</v>
      </c>
      <c r="G38" s="63">
        <f>(D38+F38)*4+E38*9</f>
        <v>330.4</v>
      </c>
      <c r="H38" s="63">
        <v>0</v>
      </c>
      <c r="I38" s="137">
        <v>54.37</v>
      </c>
      <c r="J38" s="37"/>
      <c r="K38" s="37"/>
      <c r="L38" s="37"/>
      <c r="M38" s="37"/>
      <c r="N38" s="37"/>
      <c r="O38" s="37"/>
      <c r="P38" s="37"/>
    </row>
    <row r="39" spans="1:16" ht="41.25" customHeight="1" thickBot="1" x14ac:dyDescent="0.3">
      <c r="A39" s="131" t="s">
        <v>239</v>
      </c>
      <c r="B39" s="196" t="s">
        <v>240</v>
      </c>
      <c r="C39" s="603">
        <v>220</v>
      </c>
      <c r="D39" s="24">
        <v>4.2</v>
      </c>
      <c r="E39" s="24">
        <v>4.13</v>
      </c>
      <c r="F39" s="24">
        <v>25.54</v>
      </c>
      <c r="G39" s="63">
        <f>(D39+F39)*4+E39*9</f>
        <v>156.13</v>
      </c>
      <c r="H39" s="63">
        <v>0</v>
      </c>
      <c r="I39" s="148">
        <v>17.73</v>
      </c>
      <c r="J39" s="37"/>
      <c r="K39" s="37"/>
      <c r="L39" s="37"/>
      <c r="M39" s="37"/>
      <c r="N39" s="37"/>
      <c r="O39" s="37"/>
      <c r="P39" s="37"/>
    </row>
    <row r="40" spans="1:16" ht="36" customHeight="1" thickBot="1" x14ac:dyDescent="0.3">
      <c r="A40" s="131">
        <v>523</v>
      </c>
      <c r="B40" s="212" t="s">
        <v>165</v>
      </c>
      <c r="C40" s="125">
        <v>25</v>
      </c>
      <c r="D40" s="36">
        <v>0.65</v>
      </c>
      <c r="E40" s="36">
        <v>0.9</v>
      </c>
      <c r="F40" s="36">
        <v>4.8</v>
      </c>
      <c r="G40" s="63">
        <f>(D40+F40)*4+E40*9</f>
        <v>29.9</v>
      </c>
      <c r="H40" s="54">
        <v>0</v>
      </c>
      <c r="I40" s="148">
        <v>8.89</v>
      </c>
      <c r="J40" s="37"/>
      <c r="K40" s="37"/>
      <c r="L40" s="37"/>
      <c r="M40" s="37"/>
      <c r="N40" s="37"/>
      <c r="O40" s="37"/>
      <c r="P40" s="37"/>
    </row>
    <row r="41" spans="1:16" ht="35.25" customHeight="1" thickBot="1" x14ac:dyDescent="0.3">
      <c r="A41" s="269">
        <v>634</v>
      </c>
      <c r="B41" s="196" t="s">
        <v>99</v>
      </c>
      <c r="C41" s="197" t="s">
        <v>93</v>
      </c>
      <c r="D41" s="66">
        <v>0.2</v>
      </c>
      <c r="E41" s="66">
        <v>0.08</v>
      </c>
      <c r="F41" s="66">
        <v>17.420000000000002</v>
      </c>
      <c r="G41" s="67">
        <f>(D41*4)+(E41*9)+(F41*4)</f>
        <v>71.2</v>
      </c>
      <c r="H41" s="67">
        <v>70</v>
      </c>
      <c r="I41" s="137">
        <v>8.52</v>
      </c>
      <c r="J41" s="37"/>
      <c r="K41" s="37"/>
      <c r="L41" s="37"/>
      <c r="M41" s="37"/>
      <c r="N41" s="37"/>
      <c r="O41" s="37"/>
      <c r="P41" s="37"/>
    </row>
    <row r="42" spans="1:16" ht="41.25" customHeight="1" thickBot="1" x14ac:dyDescent="0.3">
      <c r="A42" s="132" t="s">
        <v>15</v>
      </c>
      <c r="B42" s="213" t="s">
        <v>36</v>
      </c>
      <c r="C42" s="131">
        <v>37</v>
      </c>
      <c r="D42" s="24">
        <v>1.7</v>
      </c>
      <c r="E42" s="24">
        <v>0.4</v>
      </c>
      <c r="F42" s="24">
        <v>11.6</v>
      </c>
      <c r="G42" s="26">
        <f>(D42*4)+(E42*9)+(F42*4)</f>
        <v>56.8</v>
      </c>
      <c r="H42" s="26">
        <v>0</v>
      </c>
      <c r="I42" s="137">
        <v>2.3199999999999998</v>
      </c>
      <c r="J42" s="43">
        <f>I42/C42*1000</f>
        <v>62.702702702702702</v>
      </c>
      <c r="K42" s="37"/>
      <c r="L42" s="37"/>
      <c r="M42" s="37"/>
      <c r="N42" s="37"/>
      <c r="O42" s="37"/>
      <c r="P42" s="37"/>
    </row>
    <row r="43" spans="1:16" ht="38.25" customHeight="1" thickBot="1" x14ac:dyDescent="0.3">
      <c r="A43" s="132" t="s">
        <v>15</v>
      </c>
      <c r="B43" s="214" t="s">
        <v>13</v>
      </c>
      <c r="C43" s="169">
        <v>18.399999999999999</v>
      </c>
      <c r="D43" s="24">
        <v>1.1299999999999999</v>
      </c>
      <c r="E43" s="24">
        <v>0.3</v>
      </c>
      <c r="F43" s="24">
        <v>7.47</v>
      </c>
      <c r="G43" s="26">
        <f>(D43*4)+(E43*9)+(F43*4)</f>
        <v>37.099999999999994</v>
      </c>
      <c r="H43" s="26">
        <v>0</v>
      </c>
      <c r="I43" s="148">
        <v>1.1499999999999999</v>
      </c>
      <c r="J43" s="43">
        <f>I43/C43*1000</f>
        <v>62.5</v>
      </c>
      <c r="K43" s="37"/>
      <c r="L43" s="37"/>
      <c r="M43" s="37"/>
      <c r="N43" s="28"/>
      <c r="O43" s="37"/>
      <c r="P43" s="28"/>
    </row>
    <row r="44" spans="1:16" ht="33" customHeight="1" thickBot="1" x14ac:dyDescent="0.3">
      <c r="A44" s="246" t="s">
        <v>15</v>
      </c>
      <c r="B44" s="247" t="s">
        <v>33</v>
      </c>
      <c r="C44" s="260" t="s">
        <v>246</v>
      </c>
      <c r="D44" s="227">
        <v>0.6</v>
      </c>
      <c r="E44" s="227">
        <v>0.6</v>
      </c>
      <c r="F44" s="227">
        <v>16.399999999999999</v>
      </c>
      <c r="G44" s="26">
        <f>(D44*4)+(E44*9)+(F44*4)</f>
        <v>73.399999999999991</v>
      </c>
      <c r="H44" s="26">
        <v>0</v>
      </c>
      <c r="I44" s="175">
        <v>12.77</v>
      </c>
      <c r="J44" s="43">
        <f>I44/C44*1000</f>
        <v>109.14529914529913</v>
      </c>
      <c r="K44" s="37"/>
      <c r="L44" s="37"/>
      <c r="M44" s="37"/>
      <c r="N44" s="28"/>
      <c r="O44" s="37"/>
      <c r="P44" s="28"/>
    </row>
    <row r="45" spans="1:16" ht="34.5" customHeight="1" thickTop="1" thickBot="1" x14ac:dyDescent="0.3">
      <c r="A45" s="417"/>
      <c r="B45" s="418" t="s">
        <v>8</v>
      </c>
      <c r="C45" s="417"/>
      <c r="D45" s="420">
        <f>SUM(D37:D44)</f>
        <v>27.079999999999995</v>
      </c>
      <c r="E45" s="420">
        <f>SUM(E37:E44)</f>
        <v>28.409999999999997</v>
      </c>
      <c r="F45" s="420">
        <f>SUM(F37:F44)</f>
        <v>130.53</v>
      </c>
      <c r="G45" s="420">
        <f>SUM(G37:G44)</f>
        <v>886.13</v>
      </c>
      <c r="H45" s="420">
        <f>SUM(H37:H44)</f>
        <v>70</v>
      </c>
      <c r="I45" s="421">
        <f>SUM(I35:I44)</f>
        <v>114.99999999999999</v>
      </c>
      <c r="J45" s="28"/>
      <c r="K45" s="37"/>
      <c r="L45" s="37"/>
      <c r="M45" s="37"/>
      <c r="N45" s="28"/>
      <c r="O45" s="37"/>
      <c r="P45" s="28"/>
    </row>
    <row r="46" spans="1:16" ht="6" customHeight="1" thickTop="1" thickBot="1" x14ac:dyDescent="0.3">
      <c r="A46" s="133"/>
      <c r="B46" s="23"/>
      <c r="C46" s="169"/>
      <c r="D46" s="25"/>
      <c r="E46" s="25"/>
      <c r="F46" s="25"/>
      <c r="G46" s="350"/>
      <c r="H46" s="350"/>
      <c r="I46" s="150"/>
      <c r="J46" s="28"/>
      <c r="K46" s="37"/>
      <c r="L46" s="37"/>
      <c r="M46" s="37"/>
      <c r="N46" s="28"/>
      <c r="O46" s="37"/>
      <c r="P46" s="28"/>
    </row>
    <row r="47" spans="1:16" ht="38.25" customHeight="1" thickBot="1" x14ac:dyDescent="0.3">
      <c r="A47" s="133"/>
      <c r="B47" s="95" t="s">
        <v>128</v>
      </c>
      <c r="C47" s="169"/>
      <c r="D47" s="25"/>
      <c r="E47" s="25"/>
      <c r="F47" s="25"/>
      <c r="G47" s="51"/>
      <c r="H47" s="51"/>
      <c r="I47" s="137"/>
      <c r="J47" s="37"/>
      <c r="K47" s="37"/>
      <c r="L47" s="37"/>
      <c r="M47" s="37"/>
      <c r="N47" s="37"/>
      <c r="O47" s="37"/>
      <c r="P47" s="37"/>
    </row>
    <row r="48" spans="1:16" ht="69" customHeight="1" thickBot="1" x14ac:dyDescent="0.3">
      <c r="A48" s="131" t="s">
        <v>86</v>
      </c>
      <c r="B48" s="196" t="s">
        <v>97</v>
      </c>
      <c r="C48" s="197" t="s">
        <v>142</v>
      </c>
      <c r="D48" s="24">
        <v>14.6</v>
      </c>
      <c r="E48" s="36">
        <v>12.5</v>
      </c>
      <c r="F48" s="36">
        <v>19.399999999999999</v>
      </c>
      <c r="G48" s="63">
        <f>(D48+F48)*4+E48*9</f>
        <v>248.5</v>
      </c>
      <c r="H48" s="63">
        <v>0</v>
      </c>
      <c r="I48" s="137">
        <v>38.71</v>
      </c>
      <c r="J48" s="28"/>
      <c r="K48" s="28"/>
      <c r="L48" s="28"/>
      <c r="M48" s="28"/>
      <c r="N48" s="28"/>
      <c r="O48" s="28"/>
      <c r="P48" s="28"/>
    </row>
    <row r="49" spans="1:16" ht="35.25" customHeight="1" thickBot="1" x14ac:dyDescent="0.3">
      <c r="A49" s="131">
        <v>685</v>
      </c>
      <c r="B49" s="196" t="s">
        <v>12</v>
      </c>
      <c r="C49" s="197">
        <v>200</v>
      </c>
      <c r="D49" s="24">
        <v>0.2</v>
      </c>
      <c r="E49" s="24">
        <v>0</v>
      </c>
      <c r="F49" s="24">
        <v>14</v>
      </c>
      <c r="G49" s="63">
        <f>(D49+F49)*4+E49*9</f>
        <v>56.8</v>
      </c>
      <c r="H49" s="63">
        <v>0</v>
      </c>
      <c r="I49" s="137">
        <v>1.93</v>
      </c>
      <c r="J49" s="43"/>
    </row>
    <row r="50" spans="1:16" ht="44.25" customHeight="1" thickBot="1" x14ac:dyDescent="0.3">
      <c r="A50" s="131" t="s">
        <v>76</v>
      </c>
      <c r="B50" s="216" t="s">
        <v>36</v>
      </c>
      <c r="C50" s="217">
        <v>21.7</v>
      </c>
      <c r="D50" s="24">
        <v>1.5</v>
      </c>
      <c r="E50" s="24">
        <v>0.2</v>
      </c>
      <c r="F50" s="24">
        <v>8.9</v>
      </c>
      <c r="G50" s="26">
        <f>(D50+F50)*4+E50*9</f>
        <v>43.4</v>
      </c>
      <c r="H50" s="26">
        <v>0</v>
      </c>
      <c r="I50" s="148">
        <v>1.36</v>
      </c>
      <c r="J50" s="43">
        <f>I50/C50*1000</f>
        <v>62.672811059907836</v>
      </c>
    </row>
    <row r="51" spans="1:16" ht="11.25" customHeight="1" thickBot="1" x14ac:dyDescent="0.35">
      <c r="A51" s="132"/>
      <c r="B51" s="566"/>
      <c r="C51" s="567"/>
      <c r="D51" s="113"/>
      <c r="E51" s="113"/>
      <c r="F51" s="113"/>
      <c r="G51" s="232"/>
      <c r="H51" s="232"/>
      <c r="I51" s="160"/>
      <c r="J51" s="43" t="e">
        <f>I51/C51*1000</f>
        <v>#DIV/0!</v>
      </c>
      <c r="K51" s="29"/>
      <c r="L51" s="31"/>
      <c r="M51" s="31"/>
      <c r="N51" s="31"/>
      <c r="O51" s="31"/>
      <c r="P51" s="31"/>
    </row>
    <row r="52" spans="1:16" ht="28.5" hidden="1" customHeight="1" thickBot="1" x14ac:dyDescent="0.35">
      <c r="A52" s="163"/>
      <c r="B52" s="147"/>
      <c r="C52" s="163"/>
      <c r="D52" s="36"/>
      <c r="E52" s="36"/>
      <c r="F52" s="36"/>
      <c r="G52" s="26"/>
      <c r="H52" s="296"/>
      <c r="I52" s="149"/>
      <c r="J52" s="43"/>
      <c r="K52" s="29"/>
      <c r="L52" s="31"/>
      <c r="M52" s="31"/>
      <c r="N52" s="31"/>
      <c r="O52" s="31"/>
      <c r="P52" s="31"/>
    </row>
    <row r="53" spans="1:16" ht="34.5" customHeight="1" thickTop="1" thickBot="1" x14ac:dyDescent="0.35">
      <c r="A53" s="417"/>
      <c r="B53" s="418" t="s">
        <v>8</v>
      </c>
      <c r="C53" s="417"/>
      <c r="D53" s="419">
        <f t="shared" ref="D53:I53" si="3">SUM(D48:D52)</f>
        <v>16.299999999999997</v>
      </c>
      <c r="E53" s="419">
        <f t="shared" si="3"/>
        <v>12.7</v>
      </c>
      <c r="F53" s="419">
        <f t="shared" si="3"/>
        <v>42.3</v>
      </c>
      <c r="G53" s="419">
        <f t="shared" si="3"/>
        <v>348.7</v>
      </c>
      <c r="H53" s="420">
        <f t="shared" si="3"/>
        <v>0</v>
      </c>
      <c r="I53" s="421">
        <f t="shared" si="3"/>
        <v>42</v>
      </c>
      <c r="J53" s="29"/>
      <c r="K53" s="29"/>
      <c r="L53" s="31"/>
      <c r="M53" s="31"/>
      <c r="N53" s="31"/>
      <c r="O53" s="31"/>
      <c r="P53" s="31"/>
    </row>
    <row r="54" spans="1:16" ht="35.1" customHeight="1" thickTop="1" thickBot="1" x14ac:dyDescent="0.3">
      <c r="A54" s="422"/>
      <c r="B54" s="95" t="s">
        <v>129</v>
      </c>
      <c r="C54" s="422"/>
      <c r="D54" s="422"/>
      <c r="E54" s="422"/>
      <c r="F54" s="422"/>
      <c r="G54" s="422"/>
      <c r="H54" s="422"/>
      <c r="I54" s="422"/>
    </row>
    <row r="55" spans="1:16" ht="35.1" customHeight="1" thickBot="1" x14ac:dyDescent="0.3">
      <c r="A55" s="131" t="s">
        <v>88</v>
      </c>
      <c r="B55" s="196" t="s">
        <v>95</v>
      </c>
      <c r="C55" s="197" t="s">
        <v>206</v>
      </c>
      <c r="D55" s="24">
        <v>15.7</v>
      </c>
      <c r="E55" s="24">
        <v>17.600000000000001</v>
      </c>
      <c r="F55" s="24">
        <v>27.3</v>
      </c>
      <c r="G55" s="63">
        <f>(D55+F55)*4+E55*9</f>
        <v>330.4</v>
      </c>
      <c r="H55" s="63">
        <v>0</v>
      </c>
      <c r="I55" s="137">
        <v>45.29</v>
      </c>
    </row>
    <row r="56" spans="1:16" ht="35.1" customHeight="1" thickBot="1" x14ac:dyDescent="0.3">
      <c r="A56" s="131" t="s">
        <v>239</v>
      </c>
      <c r="B56" s="196" t="s">
        <v>240</v>
      </c>
      <c r="C56" s="603">
        <v>220</v>
      </c>
      <c r="D56" s="24">
        <v>4.2</v>
      </c>
      <c r="E56" s="24">
        <v>4.13</v>
      </c>
      <c r="F56" s="24">
        <v>25.54</v>
      </c>
      <c r="G56" s="63">
        <f>(D56+F56)*4+E56*9</f>
        <v>156.13</v>
      </c>
      <c r="H56" s="63">
        <v>0</v>
      </c>
      <c r="I56" s="148">
        <v>17.73</v>
      </c>
    </row>
    <row r="57" spans="1:16" ht="35.1" customHeight="1" thickBot="1" x14ac:dyDescent="0.3">
      <c r="A57" s="131">
        <v>523</v>
      </c>
      <c r="B57" s="212" t="s">
        <v>165</v>
      </c>
      <c r="C57" s="125">
        <v>15</v>
      </c>
      <c r="D57" s="36">
        <v>0.65</v>
      </c>
      <c r="E57" s="36">
        <v>0.9</v>
      </c>
      <c r="F57" s="36">
        <v>4.8</v>
      </c>
      <c r="G57" s="63">
        <f>(D57+F57)*4+E57*9</f>
        <v>29.9</v>
      </c>
      <c r="H57" s="54">
        <v>0</v>
      </c>
      <c r="I57" s="148">
        <v>5.29</v>
      </c>
    </row>
    <row r="58" spans="1:16" ht="35.1" customHeight="1" thickBot="1" x14ac:dyDescent="0.3">
      <c r="A58" s="269">
        <v>634</v>
      </c>
      <c r="B58" s="196" t="s">
        <v>99</v>
      </c>
      <c r="C58" s="197" t="s">
        <v>93</v>
      </c>
      <c r="D58" s="66">
        <v>0</v>
      </c>
      <c r="E58" s="66">
        <v>0</v>
      </c>
      <c r="F58" s="66">
        <v>14.97</v>
      </c>
      <c r="G58" s="67">
        <f>(D58*4)+(E58*9)+(F58*4)</f>
        <v>59.88</v>
      </c>
      <c r="H58" s="67">
        <v>70</v>
      </c>
      <c r="I58" s="137">
        <v>8.52</v>
      </c>
    </row>
    <row r="59" spans="1:16" ht="35.1" customHeight="1" thickBot="1" x14ac:dyDescent="0.3">
      <c r="A59" s="132" t="s">
        <v>15</v>
      </c>
      <c r="B59" s="213" t="s">
        <v>36</v>
      </c>
      <c r="C59" s="131">
        <v>18.7</v>
      </c>
      <c r="D59" s="24">
        <v>4.62</v>
      </c>
      <c r="E59" s="24">
        <v>0.6</v>
      </c>
      <c r="F59" s="24">
        <v>28.7</v>
      </c>
      <c r="G59" s="26">
        <f>(D59*4)+(E59*9)+(F59*4)</f>
        <v>138.68</v>
      </c>
      <c r="H59" s="26">
        <v>0</v>
      </c>
      <c r="I59" s="137">
        <v>1.17</v>
      </c>
      <c r="J59" s="43">
        <f>I59/C59*1000</f>
        <v>62.566844919786092</v>
      </c>
    </row>
    <row r="60" spans="1:16" ht="9.75" customHeight="1" thickBot="1" x14ac:dyDescent="0.3">
      <c r="A60" s="246"/>
      <c r="B60" s="247"/>
      <c r="C60" s="260"/>
      <c r="D60" s="227"/>
      <c r="E60" s="227"/>
      <c r="F60" s="227"/>
      <c r="G60" s="26"/>
      <c r="H60" s="26"/>
      <c r="I60" s="228"/>
      <c r="J60" s="43" t="e">
        <f>I60/C60*1000</f>
        <v>#DIV/0!</v>
      </c>
    </row>
    <row r="61" spans="1:16" ht="35.1" customHeight="1" thickTop="1" thickBot="1" x14ac:dyDescent="0.3">
      <c r="A61" s="417"/>
      <c r="B61" s="418" t="s">
        <v>8</v>
      </c>
      <c r="C61" s="417"/>
      <c r="D61" s="419">
        <f t="shared" ref="D61:I61" si="4">SUM(D55:D60)</f>
        <v>25.169999999999998</v>
      </c>
      <c r="E61" s="419">
        <f t="shared" si="4"/>
        <v>23.23</v>
      </c>
      <c r="F61" s="419">
        <f t="shared" si="4"/>
        <v>101.31</v>
      </c>
      <c r="G61" s="419">
        <f t="shared" si="4"/>
        <v>714.99</v>
      </c>
      <c r="H61" s="420">
        <f t="shared" si="4"/>
        <v>70</v>
      </c>
      <c r="I61" s="421">
        <f t="shared" si="4"/>
        <v>78</v>
      </c>
    </row>
    <row r="62" spans="1:16" ht="24.95" customHeight="1" thickTop="1" x14ac:dyDescent="0.3">
      <c r="B62" s="32" t="s">
        <v>43</v>
      </c>
      <c r="C62" s="32"/>
      <c r="D62" s="32"/>
      <c r="E62" s="86"/>
      <c r="F62" s="85"/>
      <c r="G62" s="85"/>
      <c r="H62" s="85"/>
    </row>
    <row r="63" spans="1:16" ht="20.25" x14ac:dyDescent="0.3">
      <c r="B63" s="673"/>
      <c r="C63" s="673"/>
      <c r="D63" s="673"/>
      <c r="E63" s="86"/>
      <c r="F63" s="85"/>
      <c r="G63" s="85"/>
      <c r="H63" s="85"/>
    </row>
    <row r="64" spans="1:16" ht="20.25" x14ac:dyDescent="0.3">
      <c r="B64" s="673" t="s">
        <v>44</v>
      </c>
      <c r="C64" s="673"/>
      <c r="D64" s="673"/>
      <c r="E64" s="85"/>
      <c r="F64" s="85"/>
      <c r="G64" s="85"/>
      <c r="H64" s="85"/>
    </row>
    <row r="65" spans="2:8" ht="20.25" x14ac:dyDescent="0.3">
      <c r="B65" s="85"/>
      <c r="C65" s="85"/>
      <c r="D65" s="85"/>
      <c r="E65" s="85"/>
      <c r="F65" s="85"/>
      <c r="G65" s="85"/>
      <c r="H65" s="85"/>
    </row>
    <row r="66" spans="2:8" ht="20.25" x14ac:dyDescent="0.3">
      <c r="B66" s="32" t="s">
        <v>45</v>
      </c>
      <c r="C66" s="32"/>
      <c r="D66" s="32"/>
    </row>
  </sheetData>
  <mergeCells count="11">
    <mergeCell ref="H10:H11"/>
    <mergeCell ref="I10:I11"/>
    <mergeCell ref="B63:D63"/>
    <mergeCell ref="B64:D64"/>
    <mergeCell ref="B5:F5"/>
    <mergeCell ref="F6:I6"/>
    <mergeCell ref="D8:I8"/>
    <mergeCell ref="D9:E9"/>
    <mergeCell ref="C10:C12"/>
    <mergeCell ref="D10:F11"/>
    <mergeCell ref="G10:G11"/>
  </mergeCells>
  <printOptions horizontalCentered="1"/>
  <pageMargins left="0.19685039370078741" right="0.39370078740157483" top="0.19685039370078741" bottom="0.98425196850393704" header="0.70866141732283472" footer="0.51181102362204722"/>
  <pageSetup paperSize="9" scale="38" orientation="portrait" r:id="rId1"/>
  <headerFooter alignWithMargins="0"/>
  <colBreaks count="1" manualBreakCount="1">
    <brk id="10" max="58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66"/>
  <sheetViews>
    <sheetView topLeftCell="A19" zoomScale="60" zoomScaleNormal="60" zoomScaleSheetLayoutView="75" workbookViewId="0">
      <selection activeCell="O15" sqref="O15"/>
    </sheetView>
  </sheetViews>
  <sheetFormatPr defaultRowHeight="18" x14ac:dyDescent="0.25"/>
  <cols>
    <col min="1" max="1" width="11.1640625" style="1" customWidth="1"/>
    <col min="2" max="2" width="58" style="1" customWidth="1"/>
    <col min="3" max="3" width="14.25" style="1" customWidth="1"/>
    <col min="4" max="4" width="8" style="1" customWidth="1"/>
    <col min="5" max="5" width="8.6640625" style="1"/>
    <col min="6" max="6" width="7.6640625" style="1" customWidth="1"/>
    <col min="7" max="7" width="9.75" style="1" customWidth="1"/>
    <col min="8" max="8" width="6.1640625" style="1" customWidth="1"/>
    <col min="9" max="9" width="13.33203125" style="1" customWidth="1"/>
    <col min="10" max="10" width="10.7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173"/>
      <c r="J4" s="173"/>
    </row>
    <row r="5" spans="1:16" ht="25.5" x14ac:dyDescent="0.35">
      <c r="B5" s="690" t="s">
        <v>123</v>
      </c>
      <c r="C5" s="690"/>
      <c r="D5" s="690"/>
      <c r="E5" s="690"/>
      <c r="F5" s="690"/>
      <c r="I5" s="45"/>
      <c r="J5" s="1" t="s">
        <v>80</v>
      </c>
    </row>
    <row r="6" spans="1:16" ht="26.25" x14ac:dyDescent="0.4">
      <c r="B6" s="47"/>
      <c r="C6" s="47"/>
      <c r="D6" s="47"/>
      <c r="E6" s="47"/>
      <c r="F6" s="675" t="s">
        <v>292</v>
      </c>
      <c r="G6" s="675"/>
      <c r="H6" s="675"/>
      <c r="I6" s="675"/>
      <c r="J6" s="32"/>
    </row>
    <row r="7" spans="1:16" ht="8.25" customHeight="1" x14ac:dyDescent="0.3">
      <c r="F7" s="56"/>
      <c r="G7" s="56"/>
      <c r="H7" s="56"/>
      <c r="I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39.950000000000003" customHeight="1" thickBot="1" x14ac:dyDescent="0.35">
      <c r="A9" s="35"/>
      <c r="B9" s="35"/>
      <c r="C9" s="35"/>
      <c r="D9" s="677">
        <v>2</v>
      </c>
      <c r="E9" s="677"/>
      <c r="I9" s="57"/>
    </row>
    <row r="10" spans="1:16" ht="37.5" customHeight="1" x14ac:dyDescent="0.25">
      <c r="A10" s="120" t="s">
        <v>0</v>
      </c>
      <c r="B10" s="121" t="s">
        <v>2</v>
      </c>
      <c r="C10" s="678" t="s">
        <v>18</v>
      </c>
      <c r="D10" s="681" t="s">
        <v>19</v>
      </c>
      <c r="E10" s="682"/>
      <c r="F10" s="683"/>
      <c r="G10" s="681" t="s">
        <v>21</v>
      </c>
      <c r="H10" s="678" t="s">
        <v>103</v>
      </c>
      <c r="I10" s="678" t="s">
        <v>23</v>
      </c>
      <c r="J10" s="44"/>
      <c r="K10" s="44"/>
      <c r="L10" s="44"/>
      <c r="M10" s="38"/>
      <c r="N10" s="44"/>
      <c r="O10" s="44"/>
      <c r="P10" s="44"/>
    </row>
    <row r="11" spans="1:16" ht="69.75" customHeight="1" thickBot="1" x14ac:dyDescent="0.3">
      <c r="A11" s="122" t="s">
        <v>1</v>
      </c>
      <c r="B11" s="123" t="s">
        <v>3</v>
      </c>
      <c r="C11" s="679"/>
      <c r="D11" s="684"/>
      <c r="E11" s="685"/>
      <c r="F11" s="686"/>
      <c r="G11" s="687"/>
      <c r="H11" s="688"/>
      <c r="I11" s="688"/>
      <c r="J11" s="44"/>
      <c r="K11" s="44"/>
      <c r="L11" s="44"/>
      <c r="M11" s="44"/>
      <c r="N11" s="44"/>
      <c r="O11" s="44"/>
      <c r="P11" s="44"/>
    </row>
    <row r="12" spans="1:16" ht="27" thickBot="1" x14ac:dyDescent="0.3">
      <c r="A12" s="124"/>
      <c r="B12" s="126"/>
      <c r="C12" s="680"/>
      <c r="D12" s="127" t="s">
        <v>4</v>
      </c>
      <c r="E12" s="127" t="s">
        <v>5</v>
      </c>
      <c r="F12" s="127" t="s">
        <v>6</v>
      </c>
      <c r="G12" s="128"/>
      <c r="H12" s="128"/>
      <c r="I12" s="129"/>
      <c r="J12" s="28"/>
      <c r="K12" s="28"/>
      <c r="L12" s="28"/>
      <c r="M12" s="28"/>
      <c r="N12" s="28"/>
      <c r="O12" s="28"/>
      <c r="P12" s="28"/>
    </row>
    <row r="13" spans="1:16" ht="19.5" customHeight="1" thickBot="1" x14ac:dyDescent="0.3">
      <c r="A13" s="2"/>
      <c r="B13" s="22" t="s">
        <v>106</v>
      </c>
      <c r="C13" s="2"/>
      <c r="D13" s="2"/>
      <c r="E13" s="2"/>
      <c r="F13" s="2"/>
      <c r="G13" s="21"/>
      <c r="H13" s="21"/>
      <c r="I13" s="9"/>
      <c r="J13" s="28"/>
      <c r="K13" s="28"/>
      <c r="L13" s="28"/>
      <c r="M13" s="28"/>
      <c r="N13" s="28"/>
      <c r="O13" s="28"/>
      <c r="P13" s="28"/>
    </row>
    <row r="14" spans="1:16" ht="75" customHeight="1" thickBot="1" x14ac:dyDescent="0.3">
      <c r="A14" s="131" t="s">
        <v>86</v>
      </c>
      <c r="B14" s="196" t="s">
        <v>96</v>
      </c>
      <c r="C14" s="197" t="s">
        <v>162</v>
      </c>
      <c r="D14" s="24">
        <v>15.6</v>
      </c>
      <c r="E14" s="36">
        <v>17.600000000000001</v>
      </c>
      <c r="F14" s="36">
        <v>53.2</v>
      </c>
      <c r="G14" s="63">
        <f>(D14+F14)*4+E14*9</f>
        <v>433.6</v>
      </c>
      <c r="H14" s="63">
        <v>0</v>
      </c>
      <c r="I14" s="137">
        <v>60.47</v>
      </c>
      <c r="J14" s="37"/>
      <c r="K14" s="37"/>
      <c r="L14" s="37"/>
      <c r="M14" s="37"/>
      <c r="N14" s="37"/>
      <c r="O14" s="37"/>
      <c r="P14" s="37"/>
    </row>
    <row r="15" spans="1:16" ht="35.25" customHeight="1" thickBot="1" x14ac:dyDescent="0.3">
      <c r="A15" s="131" t="s">
        <v>87</v>
      </c>
      <c r="B15" s="196" t="s">
        <v>14</v>
      </c>
      <c r="C15" s="197">
        <v>200</v>
      </c>
      <c r="D15" s="24">
        <v>1.4</v>
      </c>
      <c r="E15" s="24">
        <v>1.6</v>
      </c>
      <c r="F15" s="24">
        <v>16.399999999999999</v>
      </c>
      <c r="G15" s="63">
        <f>(D15+F15)*4+E15*9</f>
        <v>85.6</v>
      </c>
      <c r="H15" s="63">
        <v>0</v>
      </c>
      <c r="I15" s="148">
        <v>5.29</v>
      </c>
      <c r="J15" s="37"/>
      <c r="K15" s="37"/>
      <c r="L15" s="37"/>
      <c r="M15" s="37"/>
      <c r="N15" s="37"/>
      <c r="O15" s="37"/>
      <c r="P15" s="37"/>
    </row>
    <row r="16" spans="1:16" ht="38.25" customHeight="1" thickBot="1" x14ac:dyDescent="0.3">
      <c r="A16" s="131" t="s">
        <v>76</v>
      </c>
      <c r="B16" s="196" t="s">
        <v>36</v>
      </c>
      <c r="C16" s="197">
        <v>19.8</v>
      </c>
      <c r="D16" s="24">
        <v>2.4</v>
      </c>
      <c r="E16" s="24">
        <v>0.3</v>
      </c>
      <c r="F16" s="24">
        <v>14.1</v>
      </c>
      <c r="G16" s="63">
        <f>(D16+F16)*4+E16*9</f>
        <v>68.7</v>
      </c>
      <c r="H16" s="112">
        <v>0</v>
      </c>
      <c r="I16" s="160">
        <v>1.24</v>
      </c>
      <c r="J16" s="43">
        <f>I16/C16*1000</f>
        <v>62.62626262626263</v>
      </c>
      <c r="K16" s="37"/>
      <c r="L16" s="37"/>
      <c r="M16" s="37"/>
      <c r="N16" s="37"/>
      <c r="O16" s="37"/>
      <c r="P16" s="37"/>
    </row>
    <row r="17" spans="1:17" ht="4.5" customHeight="1" thickBot="1" x14ac:dyDescent="0.3">
      <c r="A17" s="131"/>
      <c r="B17" s="196"/>
      <c r="C17" s="131"/>
      <c r="D17" s="24"/>
      <c r="E17" s="24"/>
      <c r="F17" s="24"/>
      <c r="G17" s="54"/>
      <c r="H17" s="26"/>
      <c r="I17" s="148"/>
      <c r="J17" s="43" t="e">
        <f>I17/C17*1000</f>
        <v>#DIV/0!</v>
      </c>
      <c r="K17" s="28"/>
      <c r="L17" s="28"/>
      <c r="M17" s="28"/>
      <c r="N17" s="28"/>
      <c r="O17" s="28"/>
      <c r="P17" s="28"/>
    </row>
    <row r="18" spans="1:17" ht="33.75" customHeight="1" thickTop="1" thickBot="1" x14ac:dyDescent="0.3">
      <c r="A18" s="417"/>
      <c r="B18" s="418" t="s">
        <v>8</v>
      </c>
      <c r="C18" s="417"/>
      <c r="D18" s="419">
        <f t="shared" ref="D18:I18" si="0">SUM(D14:D17)</f>
        <v>19.399999999999999</v>
      </c>
      <c r="E18" s="419">
        <f t="shared" si="0"/>
        <v>19.500000000000004</v>
      </c>
      <c r="F18" s="419">
        <f t="shared" si="0"/>
        <v>83.699999999999989</v>
      </c>
      <c r="G18" s="420">
        <f t="shared" si="0"/>
        <v>587.90000000000009</v>
      </c>
      <c r="H18" s="420">
        <f t="shared" si="0"/>
        <v>0</v>
      </c>
      <c r="I18" s="421">
        <f t="shared" si="0"/>
        <v>67</v>
      </c>
      <c r="J18" s="28"/>
      <c r="K18" s="28"/>
      <c r="L18" s="28"/>
      <c r="M18" s="28"/>
      <c r="N18" s="28"/>
      <c r="O18" s="28"/>
      <c r="P18" s="28"/>
    </row>
    <row r="19" spans="1:17" ht="24.75" customHeight="1" thickTop="1" thickBot="1" x14ac:dyDescent="0.3">
      <c r="A19" s="377"/>
      <c r="B19" s="425" t="s">
        <v>107</v>
      </c>
      <c r="C19" s="169"/>
      <c r="D19" s="25"/>
      <c r="E19" s="25"/>
      <c r="F19" s="25"/>
      <c r="G19" s="53"/>
      <c r="H19" s="313"/>
      <c r="I19" s="426"/>
      <c r="J19" s="28"/>
      <c r="K19" s="28"/>
      <c r="L19" s="28"/>
      <c r="M19" s="28"/>
      <c r="N19" s="28"/>
      <c r="O19" s="28"/>
      <c r="P19" s="28"/>
    </row>
    <row r="20" spans="1:17" ht="63" customHeight="1" thickBot="1" x14ac:dyDescent="0.3">
      <c r="A20" s="131" t="s">
        <v>86</v>
      </c>
      <c r="B20" s="196" t="s">
        <v>96</v>
      </c>
      <c r="C20" s="315" t="s">
        <v>163</v>
      </c>
      <c r="D20" s="311">
        <v>19.2</v>
      </c>
      <c r="E20" s="311">
        <v>21.5</v>
      </c>
      <c r="F20" s="312">
        <v>65.3</v>
      </c>
      <c r="G20" s="63">
        <f>(D20+F20)*4+E20*9</f>
        <v>531.5</v>
      </c>
      <c r="H20" s="313">
        <v>0</v>
      </c>
      <c r="I20" s="329">
        <v>71.209999999999994</v>
      </c>
      <c r="J20" s="28"/>
      <c r="K20" s="28"/>
      <c r="L20" s="28"/>
      <c r="M20" s="28"/>
      <c r="N20" s="28"/>
      <c r="O20" s="28"/>
      <c r="P20" s="28"/>
    </row>
    <row r="21" spans="1:17" ht="41.25" customHeight="1" thickBot="1" x14ac:dyDescent="0.3">
      <c r="A21" s="131" t="s">
        <v>87</v>
      </c>
      <c r="B21" s="196" t="s">
        <v>14</v>
      </c>
      <c r="C21" s="197">
        <v>200</v>
      </c>
      <c r="D21" s="24">
        <v>1.4</v>
      </c>
      <c r="E21" s="24">
        <v>1.6</v>
      </c>
      <c r="F21" s="24">
        <v>16.399999999999999</v>
      </c>
      <c r="G21" s="63">
        <f>(D21+F21)*4+E21*9</f>
        <v>85.6</v>
      </c>
      <c r="H21" s="63">
        <v>0</v>
      </c>
      <c r="I21" s="148">
        <v>5.29</v>
      </c>
      <c r="J21" s="28"/>
      <c r="K21" s="28"/>
      <c r="L21" s="28"/>
      <c r="M21" s="28"/>
      <c r="N21" s="28"/>
      <c r="O21" s="28"/>
      <c r="P21" s="28"/>
    </row>
    <row r="22" spans="1:17" ht="41.25" customHeight="1" thickBot="1" x14ac:dyDescent="0.3">
      <c r="A22" s="167" t="s">
        <v>76</v>
      </c>
      <c r="B22" s="194" t="s">
        <v>36</v>
      </c>
      <c r="C22" s="195">
        <v>23.95</v>
      </c>
      <c r="D22" s="36">
        <v>2.4</v>
      </c>
      <c r="E22" s="36">
        <v>0.3</v>
      </c>
      <c r="F22" s="36">
        <v>14.1</v>
      </c>
      <c r="G22" s="63">
        <f>(D22+F22)*4+E22*9</f>
        <v>68.7</v>
      </c>
      <c r="H22" s="63">
        <v>0</v>
      </c>
      <c r="I22" s="233">
        <v>1.5</v>
      </c>
      <c r="J22" s="43">
        <f>I22/C22*1000</f>
        <v>62.630480167014611</v>
      </c>
      <c r="K22" s="28"/>
      <c r="L22" s="28"/>
      <c r="M22" s="28"/>
      <c r="N22" s="28"/>
      <c r="O22" s="28"/>
      <c r="P22" s="28"/>
    </row>
    <row r="23" spans="1:17" ht="7.5" customHeight="1" thickBot="1" x14ac:dyDescent="0.3">
      <c r="A23" s="131"/>
      <c r="B23" s="196"/>
      <c r="C23" s="131"/>
      <c r="D23" s="24"/>
      <c r="E23" s="24"/>
      <c r="F23" s="24"/>
      <c r="G23" s="54"/>
      <c r="H23" s="26"/>
      <c r="I23" s="148"/>
      <c r="J23" s="43" t="e">
        <f>I23/C23*1000</f>
        <v>#DIV/0!</v>
      </c>
      <c r="K23" s="28"/>
      <c r="L23" s="28"/>
      <c r="M23" s="28"/>
      <c r="N23" s="28"/>
      <c r="O23" s="28"/>
      <c r="P23" s="28"/>
    </row>
    <row r="24" spans="1:17" ht="31.5" customHeight="1" thickTop="1" thickBot="1" x14ac:dyDescent="0.3">
      <c r="A24" s="417"/>
      <c r="B24" s="418" t="s">
        <v>8</v>
      </c>
      <c r="C24" s="423"/>
      <c r="D24" s="419">
        <f t="shared" ref="D24:I24" si="1">SUM(D20:D23)</f>
        <v>22.999999999999996</v>
      </c>
      <c r="E24" s="419">
        <f t="shared" si="1"/>
        <v>23.400000000000002</v>
      </c>
      <c r="F24" s="419">
        <f t="shared" si="1"/>
        <v>95.799999999999983</v>
      </c>
      <c r="G24" s="419">
        <f t="shared" si="1"/>
        <v>685.80000000000007</v>
      </c>
      <c r="H24" s="420">
        <f t="shared" si="1"/>
        <v>0</v>
      </c>
      <c r="I24" s="424">
        <f t="shared" si="1"/>
        <v>78</v>
      </c>
      <c r="J24" s="28"/>
      <c r="K24" s="28"/>
      <c r="L24" s="28"/>
      <c r="M24" s="28"/>
      <c r="N24" s="28"/>
      <c r="O24" s="28"/>
      <c r="P24" s="28"/>
    </row>
    <row r="25" spans="1:17" ht="21" customHeight="1" thickTop="1" thickBot="1" x14ac:dyDescent="0.3">
      <c r="A25" s="146"/>
      <c r="B25" s="96" t="s">
        <v>30</v>
      </c>
      <c r="C25" s="133"/>
      <c r="D25" s="93"/>
      <c r="E25" s="93"/>
      <c r="F25" s="93"/>
      <c r="G25" s="229"/>
      <c r="H25" s="229"/>
      <c r="I25" s="151"/>
      <c r="J25" s="28"/>
      <c r="K25" s="28"/>
      <c r="L25" s="28"/>
      <c r="M25" s="28"/>
      <c r="N25" s="28"/>
      <c r="O25" s="28"/>
      <c r="P25" s="28"/>
      <c r="Q25" s="27"/>
    </row>
    <row r="26" spans="1:17" ht="42.75" customHeight="1" thickBot="1" x14ac:dyDescent="0.3">
      <c r="A26" s="269">
        <v>114</v>
      </c>
      <c r="B26" s="194" t="s">
        <v>133</v>
      </c>
      <c r="C26" s="648" t="s">
        <v>84</v>
      </c>
      <c r="D26" s="36">
        <v>2.4</v>
      </c>
      <c r="E26" s="36">
        <v>3.53</v>
      </c>
      <c r="F26" s="36">
        <v>16.600000000000001</v>
      </c>
      <c r="G26" s="26">
        <f>(D26*4)+(E26*9)+(F26*4)</f>
        <v>107.77000000000001</v>
      </c>
      <c r="H26" s="26">
        <v>0</v>
      </c>
      <c r="I26" s="148">
        <v>8.81</v>
      </c>
      <c r="J26" s="37"/>
      <c r="K26" s="37"/>
      <c r="L26" s="37"/>
      <c r="M26" s="37"/>
      <c r="N26" s="37"/>
      <c r="O26" s="37"/>
      <c r="P26" s="37"/>
      <c r="Q26" s="28"/>
    </row>
    <row r="27" spans="1:17" ht="40.5" customHeight="1" thickBot="1" x14ac:dyDescent="0.3">
      <c r="A27" s="131">
        <v>493</v>
      </c>
      <c r="B27" s="196" t="s">
        <v>285</v>
      </c>
      <c r="C27" s="603">
        <v>60</v>
      </c>
      <c r="D27" s="24">
        <v>10</v>
      </c>
      <c r="E27" s="24">
        <v>13.2</v>
      </c>
      <c r="F27" s="24">
        <v>3.5</v>
      </c>
      <c r="G27" s="63">
        <f>(D27+F27)*4+E27*9</f>
        <v>172.8</v>
      </c>
      <c r="H27" s="63">
        <v>0</v>
      </c>
      <c r="I27" s="137">
        <v>45.47</v>
      </c>
      <c r="J27" s="37"/>
      <c r="K27" s="37"/>
      <c r="L27" s="37"/>
      <c r="M27" s="37"/>
      <c r="N27" s="37"/>
      <c r="O27" s="37"/>
      <c r="P27" s="37"/>
      <c r="Q27" s="28"/>
    </row>
    <row r="28" spans="1:17" ht="44.25" customHeight="1" thickBot="1" x14ac:dyDescent="0.3">
      <c r="A28" s="131">
        <v>520</v>
      </c>
      <c r="B28" s="196" t="s">
        <v>226</v>
      </c>
      <c r="C28" s="603">
        <v>150</v>
      </c>
      <c r="D28" s="24">
        <v>3.3</v>
      </c>
      <c r="E28" s="24">
        <v>5.5</v>
      </c>
      <c r="F28" s="24">
        <v>27.4</v>
      </c>
      <c r="G28" s="63">
        <f>(D28+F28)*4+E28*9</f>
        <v>172.3</v>
      </c>
      <c r="H28" s="63">
        <v>0</v>
      </c>
      <c r="I28" s="148">
        <v>14.26</v>
      </c>
      <c r="J28" s="37"/>
      <c r="K28" s="37"/>
      <c r="L28" s="37"/>
      <c r="M28" s="37"/>
      <c r="N28" s="37"/>
      <c r="O28" s="37"/>
      <c r="P28" s="37"/>
      <c r="Q28" s="27"/>
    </row>
    <row r="29" spans="1:17" ht="56.25" customHeight="1" thickBot="1" x14ac:dyDescent="0.3">
      <c r="A29" s="131">
        <v>523</v>
      </c>
      <c r="B29" s="212" t="s">
        <v>165</v>
      </c>
      <c r="C29" s="125">
        <v>15</v>
      </c>
      <c r="D29" s="36">
        <v>0.42</v>
      </c>
      <c r="E29" s="36">
        <v>0.66</v>
      </c>
      <c r="F29" s="36">
        <v>3.6</v>
      </c>
      <c r="G29" s="63">
        <f>(D29+F29)*4+E29*9</f>
        <v>22.020000000000003</v>
      </c>
      <c r="H29" s="54">
        <v>0</v>
      </c>
      <c r="I29" s="148">
        <v>4.9400000000000004</v>
      </c>
      <c r="J29" s="37"/>
      <c r="K29" s="37"/>
      <c r="L29" s="37"/>
      <c r="M29" s="37"/>
      <c r="N29" s="37"/>
      <c r="O29" s="37"/>
      <c r="P29" s="37"/>
    </row>
    <row r="30" spans="1:17" ht="40.5" customHeight="1" thickBot="1" x14ac:dyDescent="0.3">
      <c r="A30" s="269">
        <v>634</v>
      </c>
      <c r="B30" s="196" t="s">
        <v>99</v>
      </c>
      <c r="C30" s="603" t="s">
        <v>92</v>
      </c>
      <c r="D30" s="66">
        <v>0.2</v>
      </c>
      <c r="E30" s="66">
        <v>0.08</v>
      </c>
      <c r="F30" s="66">
        <v>17.420000000000002</v>
      </c>
      <c r="G30" s="67">
        <f>(D30*4)+(E30*9)+(F30*4)</f>
        <v>71.2</v>
      </c>
      <c r="H30" s="67">
        <v>60</v>
      </c>
      <c r="I30" s="137">
        <v>7.11</v>
      </c>
      <c r="J30" s="37"/>
      <c r="K30" s="37"/>
      <c r="L30" s="37"/>
      <c r="M30" s="37"/>
      <c r="N30" s="37"/>
      <c r="O30" s="37"/>
      <c r="P30" s="37"/>
    </row>
    <row r="31" spans="1:17" ht="48.75" customHeight="1" thickBot="1" x14ac:dyDescent="0.3">
      <c r="A31" s="132" t="s">
        <v>15</v>
      </c>
      <c r="B31" s="213" t="s">
        <v>36</v>
      </c>
      <c r="C31" s="145">
        <v>18.5</v>
      </c>
      <c r="D31" s="24">
        <v>2.2000000000000002</v>
      </c>
      <c r="E31" s="24">
        <v>0.6</v>
      </c>
      <c r="F31" s="24">
        <v>14.9</v>
      </c>
      <c r="G31" s="26">
        <f>(D31*4)+(E31*9)+(F31*4)</f>
        <v>73.8</v>
      </c>
      <c r="H31" s="26">
        <v>0</v>
      </c>
      <c r="I31" s="148">
        <v>1.1599999999999999</v>
      </c>
      <c r="J31" s="43">
        <f>I31/C31*1000</f>
        <v>62.702702702702702</v>
      </c>
      <c r="K31" s="37"/>
      <c r="L31" s="37"/>
      <c r="M31" s="37"/>
      <c r="N31" s="37"/>
      <c r="O31" s="37"/>
      <c r="P31" s="37"/>
    </row>
    <row r="32" spans="1:17" ht="37.5" customHeight="1" thickBot="1" x14ac:dyDescent="0.3">
      <c r="A32" s="132" t="s">
        <v>15</v>
      </c>
      <c r="B32" s="214" t="s">
        <v>13</v>
      </c>
      <c r="C32" s="143">
        <v>15.6</v>
      </c>
      <c r="D32" s="24">
        <v>2.2000000000000002</v>
      </c>
      <c r="E32" s="24">
        <v>0.6</v>
      </c>
      <c r="F32" s="24">
        <v>14.9</v>
      </c>
      <c r="G32" s="26">
        <f>(D32*4)+(E32*9)+(F32*4)</f>
        <v>73.8</v>
      </c>
      <c r="H32" s="26">
        <v>0</v>
      </c>
      <c r="I32" s="137">
        <v>0.97</v>
      </c>
      <c r="J32" s="43">
        <f>I32/C32*1000</f>
        <v>62.179487179487182</v>
      </c>
      <c r="K32" s="28"/>
      <c r="L32" s="28"/>
      <c r="M32" s="28"/>
      <c r="N32" s="28"/>
      <c r="O32" s="28"/>
      <c r="P32" s="28"/>
    </row>
    <row r="33" spans="1:16" ht="33.75" customHeight="1" thickBot="1" x14ac:dyDescent="0.3">
      <c r="A33" s="246" t="s">
        <v>15</v>
      </c>
      <c r="B33" s="247" t="s">
        <v>33</v>
      </c>
      <c r="C33" s="260" t="s">
        <v>316</v>
      </c>
      <c r="D33" s="227">
        <v>0.6</v>
      </c>
      <c r="E33" s="227">
        <v>0.6</v>
      </c>
      <c r="F33" s="227">
        <v>16.399999999999999</v>
      </c>
      <c r="G33" s="26">
        <f>(D33*4)+(E33*9)+(F33*4)</f>
        <v>73.399999999999991</v>
      </c>
      <c r="H33" s="26">
        <v>0</v>
      </c>
      <c r="I33" s="175">
        <v>13.28</v>
      </c>
      <c r="J33" s="43">
        <f>I33/C33*1000</f>
        <v>108.85245901639344</v>
      </c>
      <c r="K33" s="28"/>
      <c r="L33" s="28"/>
      <c r="M33" s="28"/>
      <c r="N33" s="28"/>
      <c r="O33" s="28"/>
      <c r="P33" s="28"/>
    </row>
    <row r="34" spans="1:16" ht="34.5" customHeight="1" thickTop="1" thickBot="1" x14ac:dyDescent="0.3">
      <c r="A34" s="417"/>
      <c r="B34" s="418" t="s">
        <v>8</v>
      </c>
      <c r="C34" s="417"/>
      <c r="D34" s="420">
        <f t="shared" ref="D34:I34" si="2">SUM(D26:D33)</f>
        <v>21.32</v>
      </c>
      <c r="E34" s="420">
        <f t="shared" si="2"/>
        <v>24.770000000000003</v>
      </c>
      <c r="F34" s="420">
        <f t="shared" si="2"/>
        <v>114.72000000000003</v>
      </c>
      <c r="G34" s="420">
        <f t="shared" si="2"/>
        <v>767.08999999999992</v>
      </c>
      <c r="H34" s="420">
        <f t="shared" si="2"/>
        <v>60</v>
      </c>
      <c r="I34" s="421">
        <f t="shared" si="2"/>
        <v>96</v>
      </c>
      <c r="J34" s="37"/>
      <c r="K34" s="37"/>
      <c r="L34" s="37"/>
      <c r="M34" s="37"/>
      <c r="N34" s="37"/>
      <c r="O34" s="37"/>
      <c r="P34" s="37"/>
    </row>
    <row r="35" spans="1:16" ht="33.75" hidden="1" customHeight="1" thickBot="1" x14ac:dyDescent="0.3">
      <c r="A35" s="133"/>
      <c r="B35" s="52" t="s">
        <v>10</v>
      </c>
      <c r="C35" s="169"/>
      <c r="D35" s="25">
        <f>D18+D34</f>
        <v>40.72</v>
      </c>
      <c r="E35" s="25">
        <f>E18+E34</f>
        <v>44.27000000000001</v>
      </c>
      <c r="F35" s="25">
        <f>F18+F34</f>
        <v>198.42000000000002</v>
      </c>
      <c r="G35" s="53">
        <f>G18+G34</f>
        <v>1354.99</v>
      </c>
      <c r="H35" s="116"/>
      <c r="I35" s="156"/>
      <c r="J35" s="28"/>
      <c r="K35" s="37"/>
      <c r="L35" s="37"/>
      <c r="M35" s="37"/>
      <c r="N35" s="37"/>
      <c r="O35" s="28"/>
      <c r="P35" s="28"/>
    </row>
    <row r="36" spans="1:16" ht="27.75" customHeight="1" thickTop="1" thickBot="1" x14ac:dyDescent="0.3">
      <c r="A36" s="146"/>
      <c r="B36" s="96" t="s">
        <v>31</v>
      </c>
      <c r="C36" s="146"/>
      <c r="D36" s="99"/>
      <c r="E36" s="99"/>
      <c r="F36" s="99"/>
      <c r="G36" s="104"/>
      <c r="H36" s="104"/>
      <c r="I36" s="155"/>
      <c r="J36" s="28"/>
      <c r="K36" s="37"/>
      <c r="L36" s="37"/>
      <c r="M36" s="37"/>
      <c r="N36" s="37"/>
      <c r="O36" s="28"/>
      <c r="P36" s="28"/>
    </row>
    <row r="37" spans="1:16" ht="40.5" customHeight="1" thickBot="1" x14ac:dyDescent="0.3">
      <c r="A37" s="269">
        <v>114</v>
      </c>
      <c r="B37" s="194" t="s">
        <v>133</v>
      </c>
      <c r="C37" s="195" t="s">
        <v>78</v>
      </c>
      <c r="D37" s="36">
        <v>2.9</v>
      </c>
      <c r="E37" s="36">
        <v>4.4000000000000004</v>
      </c>
      <c r="F37" s="36">
        <v>20</v>
      </c>
      <c r="G37" s="26">
        <f>(D37*4)+(E37*9)+(F37*4)</f>
        <v>131.19999999999999</v>
      </c>
      <c r="H37" s="26">
        <v>0</v>
      </c>
      <c r="I37" s="148">
        <v>10.43</v>
      </c>
      <c r="J37" s="37"/>
      <c r="K37" s="37"/>
      <c r="L37" s="37"/>
      <c r="M37" s="37"/>
      <c r="N37" s="37"/>
      <c r="O37" s="37"/>
      <c r="P37" s="37"/>
    </row>
    <row r="38" spans="1:16" ht="40.5" customHeight="1" thickBot="1" x14ac:dyDescent="0.3">
      <c r="A38" s="131">
        <v>493</v>
      </c>
      <c r="B38" s="196" t="s">
        <v>285</v>
      </c>
      <c r="C38" s="197">
        <v>70</v>
      </c>
      <c r="D38" s="24">
        <v>11</v>
      </c>
      <c r="E38" s="24">
        <v>15.1</v>
      </c>
      <c r="F38" s="24">
        <v>4.8</v>
      </c>
      <c r="G38" s="63">
        <f>(D38+F38)*4+E38*9</f>
        <v>199.10000000000002</v>
      </c>
      <c r="H38" s="63">
        <v>0</v>
      </c>
      <c r="I38" s="137">
        <v>53.08</v>
      </c>
      <c r="J38" s="37"/>
      <c r="K38" s="37"/>
      <c r="L38" s="37"/>
      <c r="M38" s="37"/>
      <c r="N38" s="37"/>
      <c r="O38" s="37"/>
      <c r="P38" s="37"/>
    </row>
    <row r="39" spans="1:16" ht="41.25" customHeight="1" thickBot="1" x14ac:dyDescent="0.3">
      <c r="A39" s="131">
        <v>520</v>
      </c>
      <c r="B39" s="196" t="s">
        <v>226</v>
      </c>
      <c r="C39" s="603">
        <v>180</v>
      </c>
      <c r="D39" s="24">
        <v>4.2</v>
      </c>
      <c r="E39" s="24">
        <v>4.13</v>
      </c>
      <c r="F39" s="24">
        <v>25.54</v>
      </c>
      <c r="G39" s="63">
        <f>(D39+F39)*4+E39*9</f>
        <v>156.13</v>
      </c>
      <c r="H39" s="63">
        <v>0</v>
      </c>
      <c r="I39" s="148">
        <v>17.11</v>
      </c>
      <c r="J39" s="37"/>
      <c r="K39" s="37"/>
      <c r="L39" s="37"/>
      <c r="M39" s="37"/>
      <c r="N39" s="37"/>
      <c r="O39" s="37"/>
      <c r="P39" s="37"/>
    </row>
    <row r="40" spans="1:16" ht="36" customHeight="1" thickBot="1" x14ac:dyDescent="0.3">
      <c r="A40" s="131">
        <v>523</v>
      </c>
      <c r="B40" s="212" t="s">
        <v>165</v>
      </c>
      <c r="C40" s="125">
        <v>25</v>
      </c>
      <c r="D40" s="36">
        <v>0.65</v>
      </c>
      <c r="E40" s="36">
        <v>0.9</v>
      </c>
      <c r="F40" s="36">
        <v>4.8</v>
      </c>
      <c r="G40" s="63">
        <f>(D40+F40)*4+E40*9</f>
        <v>29.9</v>
      </c>
      <c r="H40" s="54">
        <v>0</v>
      </c>
      <c r="I40" s="148">
        <v>8.3000000000000007</v>
      </c>
      <c r="J40" s="37"/>
      <c r="K40" s="37"/>
      <c r="L40" s="37"/>
      <c r="M40" s="37"/>
      <c r="N40" s="37"/>
      <c r="O40" s="37"/>
      <c r="P40" s="37"/>
    </row>
    <row r="41" spans="1:16" ht="35.25" customHeight="1" thickBot="1" x14ac:dyDescent="0.3">
      <c r="A41" s="269">
        <v>634</v>
      </c>
      <c r="B41" s="196" t="s">
        <v>99</v>
      </c>
      <c r="C41" s="197" t="s">
        <v>93</v>
      </c>
      <c r="D41" s="66">
        <v>0.2</v>
      </c>
      <c r="E41" s="66">
        <v>0.08</v>
      </c>
      <c r="F41" s="66">
        <v>17.420000000000002</v>
      </c>
      <c r="G41" s="67">
        <f>(D41*4)+(E41*9)+(F41*4)</f>
        <v>71.2</v>
      </c>
      <c r="H41" s="67">
        <v>70</v>
      </c>
      <c r="I41" s="137">
        <v>7.17</v>
      </c>
      <c r="J41" s="37"/>
      <c r="K41" s="37"/>
      <c r="L41" s="37"/>
      <c r="M41" s="37"/>
      <c r="N41" s="37"/>
      <c r="O41" s="37"/>
      <c r="P41" s="37"/>
    </row>
    <row r="42" spans="1:16" ht="41.25" customHeight="1" thickBot="1" x14ac:dyDescent="0.3">
      <c r="A42" s="132" t="s">
        <v>15</v>
      </c>
      <c r="B42" s="213" t="s">
        <v>36</v>
      </c>
      <c r="C42" s="131">
        <v>37</v>
      </c>
      <c r="D42" s="24">
        <v>1.7</v>
      </c>
      <c r="E42" s="24">
        <v>0.4</v>
      </c>
      <c r="F42" s="24">
        <v>11.6</v>
      </c>
      <c r="G42" s="26">
        <f>(D42*4)+(E42*9)+(F42*4)</f>
        <v>56.8</v>
      </c>
      <c r="H42" s="26">
        <v>0</v>
      </c>
      <c r="I42" s="137">
        <v>2.31</v>
      </c>
      <c r="J42" s="43">
        <f>I42/C42*1000</f>
        <v>62.432432432432435</v>
      </c>
      <c r="K42" s="37"/>
      <c r="L42" s="37"/>
      <c r="M42" s="37"/>
      <c r="N42" s="37"/>
      <c r="O42" s="37"/>
      <c r="P42" s="37"/>
    </row>
    <row r="43" spans="1:16" ht="38.25" customHeight="1" thickBot="1" x14ac:dyDescent="0.3">
      <c r="A43" s="132" t="s">
        <v>15</v>
      </c>
      <c r="B43" s="214" t="s">
        <v>13</v>
      </c>
      <c r="C43" s="169">
        <v>28.3</v>
      </c>
      <c r="D43" s="24">
        <v>1.1299999999999999</v>
      </c>
      <c r="E43" s="24">
        <v>0.3</v>
      </c>
      <c r="F43" s="24">
        <v>7.47</v>
      </c>
      <c r="G43" s="26">
        <f>(D43*4)+(E43*9)+(F43*4)</f>
        <v>37.099999999999994</v>
      </c>
      <c r="H43" s="26">
        <v>0</v>
      </c>
      <c r="I43" s="148">
        <v>1.77</v>
      </c>
      <c r="J43" s="43">
        <f>I43/C43*1000</f>
        <v>62.544169611307417</v>
      </c>
      <c r="K43" s="37"/>
      <c r="L43" s="37"/>
      <c r="M43" s="37"/>
      <c r="N43" s="28"/>
      <c r="O43" s="37"/>
      <c r="P43" s="28"/>
    </row>
    <row r="44" spans="1:16" ht="33" customHeight="1" thickBot="1" x14ac:dyDescent="0.3">
      <c r="A44" s="246" t="s">
        <v>15</v>
      </c>
      <c r="B44" s="247" t="s">
        <v>33</v>
      </c>
      <c r="C44" s="260" t="s">
        <v>317</v>
      </c>
      <c r="D44" s="227">
        <v>0.7</v>
      </c>
      <c r="E44" s="227">
        <v>0.7</v>
      </c>
      <c r="F44" s="227">
        <v>18</v>
      </c>
      <c r="G44" s="26">
        <f>(D44*4)+(E44*9)+(F44*4)</f>
        <v>81.099999999999994</v>
      </c>
      <c r="H44" s="26">
        <v>0</v>
      </c>
      <c r="I44" s="175">
        <v>14.83</v>
      </c>
      <c r="J44" s="43">
        <f>I44/C44*1000</f>
        <v>109.1243561442237</v>
      </c>
      <c r="K44" s="37"/>
      <c r="L44" s="37"/>
      <c r="M44" s="37"/>
      <c r="N44" s="28"/>
      <c r="O44" s="37"/>
      <c r="P44" s="28"/>
    </row>
    <row r="45" spans="1:16" ht="34.5" customHeight="1" thickTop="1" thickBot="1" x14ac:dyDescent="0.3">
      <c r="A45" s="417"/>
      <c r="B45" s="418" t="s">
        <v>8</v>
      </c>
      <c r="C45" s="417"/>
      <c r="D45" s="420">
        <f>SUM(D37:D44)</f>
        <v>22.479999999999997</v>
      </c>
      <c r="E45" s="420">
        <f>SUM(E37:E44)</f>
        <v>26.009999999999994</v>
      </c>
      <c r="F45" s="420">
        <f>SUM(F37:F44)</f>
        <v>109.63</v>
      </c>
      <c r="G45" s="420">
        <f>SUM(G37:G44)</f>
        <v>762.53000000000009</v>
      </c>
      <c r="H45" s="420">
        <f>SUM(H37:H44)</f>
        <v>70</v>
      </c>
      <c r="I45" s="421">
        <f>SUM(I35:I44)</f>
        <v>115</v>
      </c>
      <c r="J45" s="28"/>
      <c r="K45" s="37"/>
      <c r="L45" s="37"/>
      <c r="M45" s="37"/>
      <c r="N45" s="28"/>
      <c r="O45" s="37"/>
      <c r="P45" s="28"/>
    </row>
    <row r="46" spans="1:16" ht="6" customHeight="1" thickTop="1" thickBot="1" x14ac:dyDescent="0.3">
      <c r="A46" s="133"/>
      <c r="B46" s="23"/>
      <c r="C46" s="169"/>
      <c r="D46" s="25"/>
      <c r="E46" s="25"/>
      <c r="F46" s="25"/>
      <c r="G46" s="350"/>
      <c r="H46" s="350"/>
      <c r="I46" s="150"/>
      <c r="J46" s="28"/>
      <c r="K46" s="37"/>
      <c r="L46" s="37"/>
      <c r="M46" s="37"/>
      <c r="N46" s="28"/>
      <c r="O46" s="37"/>
      <c r="P46" s="28"/>
    </row>
    <row r="47" spans="1:16" ht="38.25" customHeight="1" thickBot="1" x14ac:dyDescent="0.3">
      <c r="A47" s="133"/>
      <c r="B47" s="95" t="s">
        <v>128</v>
      </c>
      <c r="C47" s="169"/>
      <c r="D47" s="25"/>
      <c r="E47" s="25"/>
      <c r="F47" s="25"/>
      <c r="G47" s="51"/>
      <c r="H47" s="51"/>
      <c r="I47" s="137"/>
      <c r="J47" s="37"/>
      <c r="K47" s="37"/>
      <c r="L47" s="37"/>
      <c r="M47" s="37"/>
      <c r="N47" s="37"/>
      <c r="O47" s="37"/>
      <c r="P47" s="37"/>
    </row>
    <row r="48" spans="1:16" ht="69" customHeight="1" thickBot="1" x14ac:dyDescent="0.3">
      <c r="A48" s="131" t="s">
        <v>86</v>
      </c>
      <c r="B48" s="196" t="s">
        <v>97</v>
      </c>
      <c r="C48" s="197" t="s">
        <v>142</v>
      </c>
      <c r="D48" s="24">
        <v>14.6</v>
      </c>
      <c r="E48" s="36">
        <v>12.5</v>
      </c>
      <c r="F48" s="36">
        <v>19.399999999999999</v>
      </c>
      <c r="G48" s="63">
        <f>(D48+F48)*4+E48*9</f>
        <v>248.5</v>
      </c>
      <c r="H48" s="63">
        <v>0</v>
      </c>
      <c r="I48" s="137">
        <v>38.71</v>
      </c>
      <c r="J48" s="28"/>
      <c r="K48" s="28"/>
      <c r="L48" s="28"/>
      <c r="M48" s="28"/>
      <c r="N48" s="28"/>
      <c r="O48" s="28"/>
      <c r="P48" s="28"/>
    </row>
    <row r="49" spans="1:16" ht="35.25" customHeight="1" thickBot="1" x14ac:dyDescent="0.3">
      <c r="A49" s="131">
        <v>685</v>
      </c>
      <c r="B49" s="196" t="s">
        <v>12</v>
      </c>
      <c r="C49" s="197">
        <v>200</v>
      </c>
      <c r="D49" s="24">
        <v>0.2</v>
      </c>
      <c r="E49" s="24">
        <v>0</v>
      </c>
      <c r="F49" s="24">
        <v>14</v>
      </c>
      <c r="G49" s="63">
        <f>(D49+F49)*4+E49*9</f>
        <v>56.8</v>
      </c>
      <c r="H49" s="63">
        <v>0</v>
      </c>
      <c r="I49" s="137">
        <v>1.93</v>
      </c>
      <c r="J49" s="43"/>
    </row>
    <row r="50" spans="1:16" ht="35.25" customHeight="1" thickBot="1" x14ac:dyDescent="0.3">
      <c r="A50" s="131" t="s">
        <v>76</v>
      </c>
      <c r="B50" s="216" t="s">
        <v>36</v>
      </c>
      <c r="C50" s="217">
        <v>21.7</v>
      </c>
      <c r="D50" s="24">
        <v>1.5</v>
      </c>
      <c r="E50" s="24">
        <v>0.2</v>
      </c>
      <c r="F50" s="24">
        <v>8.9</v>
      </c>
      <c r="G50" s="26">
        <f>(D50+F50)*4+E50*9</f>
        <v>43.4</v>
      </c>
      <c r="H50" s="26">
        <v>0</v>
      </c>
      <c r="I50" s="148">
        <v>1.36</v>
      </c>
      <c r="J50" s="43">
        <f>I50/C50*1000</f>
        <v>62.672811059907836</v>
      </c>
    </row>
    <row r="51" spans="1:16" ht="11.25" customHeight="1" thickBot="1" x14ac:dyDescent="0.35">
      <c r="A51" s="132"/>
      <c r="B51" s="566"/>
      <c r="C51" s="567"/>
      <c r="D51" s="113"/>
      <c r="E51" s="113"/>
      <c r="F51" s="113"/>
      <c r="G51" s="232"/>
      <c r="H51" s="232"/>
      <c r="I51" s="160"/>
      <c r="J51" s="43" t="e">
        <f>I51/C51*1000</f>
        <v>#DIV/0!</v>
      </c>
      <c r="K51" s="29"/>
      <c r="L51" s="31"/>
      <c r="M51" s="31"/>
      <c r="N51" s="31"/>
      <c r="O51" s="31"/>
      <c r="P51" s="31"/>
    </row>
    <row r="52" spans="1:16" ht="28.5" hidden="1" customHeight="1" thickBot="1" x14ac:dyDescent="0.35">
      <c r="A52" s="163"/>
      <c r="B52" s="147"/>
      <c r="C52" s="163"/>
      <c r="D52" s="36"/>
      <c r="E52" s="36"/>
      <c r="F52" s="36"/>
      <c r="G52" s="26"/>
      <c r="H52" s="296"/>
      <c r="I52" s="149"/>
      <c r="J52" s="43"/>
      <c r="K52" s="29"/>
      <c r="L52" s="31"/>
      <c r="M52" s="31"/>
      <c r="N52" s="31"/>
      <c r="O52" s="31"/>
      <c r="P52" s="31"/>
    </row>
    <row r="53" spans="1:16" ht="35.1" customHeight="1" thickTop="1" thickBot="1" x14ac:dyDescent="0.35">
      <c r="A53" s="417"/>
      <c r="B53" s="418" t="s">
        <v>8</v>
      </c>
      <c r="C53" s="417"/>
      <c r="D53" s="419">
        <f t="shared" ref="D53:I53" si="3">SUM(D48:D52)</f>
        <v>16.299999999999997</v>
      </c>
      <c r="E53" s="419">
        <f t="shared" si="3"/>
        <v>12.7</v>
      </c>
      <c r="F53" s="419">
        <f t="shared" si="3"/>
        <v>42.3</v>
      </c>
      <c r="G53" s="419">
        <f t="shared" si="3"/>
        <v>348.7</v>
      </c>
      <c r="H53" s="420">
        <f t="shared" si="3"/>
        <v>0</v>
      </c>
      <c r="I53" s="421">
        <f t="shared" si="3"/>
        <v>42</v>
      </c>
      <c r="J53" s="29"/>
      <c r="K53" s="29"/>
      <c r="L53" s="31"/>
      <c r="M53" s="31"/>
      <c r="N53" s="31"/>
      <c r="O53" s="31"/>
      <c r="P53" s="31"/>
    </row>
    <row r="54" spans="1:16" ht="35.1" customHeight="1" thickTop="1" thickBot="1" x14ac:dyDescent="0.3">
      <c r="A54" s="422"/>
      <c r="B54" s="95" t="s">
        <v>129</v>
      </c>
      <c r="C54" s="422"/>
      <c r="D54" s="422"/>
      <c r="E54" s="422"/>
      <c r="F54" s="422"/>
      <c r="G54" s="422"/>
      <c r="H54" s="422"/>
      <c r="I54" s="422"/>
    </row>
    <row r="55" spans="1:16" ht="35.1" customHeight="1" thickBot="1" x14ac:dyDescent="0.3">
      <c r="A55" s="131">
        <v>493</v>
      </c>
      <c r="B55" s="196" t="s">
        <v>285</v>
      </c>
      <c r="C55" s="603">
        <v>60</v>
      </c>
      <c r="D55" s="24">
        <v>10</v>
      </c>
      <c r="E55" s="24">
        <v>13.2</v>
      </c>
      <c r="F55" s="24">
        <v>3.5</v>
      </c>
      <c r="G55" s="63">
        <f>(D55+F55)*4+E55*9</f>
        <v>172.8</v>
      </c>
      <c r="H55" s="63">
        <v>0</v>
      </c>
      <c r="I55" s="137">
        <v>45.47</v>
      </c>
    </row>
    <row r="56" spans="1:16" ht="35.1" customHeight="1" thickBot="1" x14ac:dyDescent="0.3">
      <c r="A56" s="131">
        <v>520</v>
      </c>
      <c r="B56" s="196" t="s">
        <v>226</v>
      </c>
      <c r="C56" s="603">
        <v>180</v>
      </c>
      <c r="D56" s="24">
        <v>4.2</v>
      </c>
      <c r="E56" s="24">
        <v>4.13</v>
      </c>
      <c r="F56" s="24">
        <v>25.54</v>
      </c>
      <c r="G56" s="63">
        <f>(D56+F56)*4+E56*9</f>
        <v>156.13</v>
      </c>
      <c r="H56" s="63">
        <v>0</v>
      </c>
      <c r="I56" s="148">
        <v>17.11</v>
      </c>
    </row>
    <row r="57" spans="1:16" ht="35.1" customHeight="1" thickBot="1" x14ac:dyDescent="0.3">
      <c r="A57" s="131">
        <v>523</v>
      </c>
      <c r="B57" s="212" t="s">
        <v>165</v>
      </c>
      <c r="C57" s="125">
        <v>20</v>
      </c>
      <c r="D57" s="36">
        <v>0.65</v>
      </c>
      <c r="E57" s="36">
        <v>0.9</v>
      </c>
      <c r="F57" s="36">
        <v>4.8</v>
      </c>
      <c r="G57" s="63">
        <f>(D57+F57)*4+E57*9</f>
        <v>29.9</v>
      </c>
      <c r="H57" s="54">
        <v>0</v>
      </c>
      <c r="I57" s="148">
        <v>6.57</v>
      </c>
    </row>
    <row r="58" spans="1:16" ht="35.1" customHeight="1" thickBot="1" x14ac:dyDescent="0.3">
      <c r="A58" s="269">
        <v>634</v>
      </c>
      <c r="B58" s="196" t="s">
        <v>99</v>
      </c>
      <c r="C58" s="197" t="s">
        <v>93</v>
      </c>
      <c r="D58" s="66">
        <v>0</v>
      </c>
      <c r="E58" s="66">
        <v>0</v>
      </c>
      <c r="F58" s="66">
        <v>14.97</v>
      </c>
      <c r="G58" s="67">
        <f>(D58*4)+(E58*9)+(F58*4)</f>
        <v>59.88</v>
      </c>
      <c r="H58" s="67">
        <v>70</v>
      </c>
      <c r="I58" s="137">
        <v>7.17</v>
      </c>
    </row>
    <row r="59" spans="1:16" ht="35.1" customHeight="1" thickBot="1" x14ac:dyDescent="0.3">
      <c r="A59" s="132" t="s">
        <v>15</v>
      </c>
      <c r="B59" s="213" t="s">
        <v>36</v>
      </c>
      <c r="C59" s="131">
        <v>27</v>
      </c>
      <c r="D59" s="24">
        <v>4.62</v>
      </c>
      <c r="E59" s="24">
        <v>0.6</v>
      </c>
      <c r="F59" s="24">
        <v>28.7</v>
      </c>
      <c r="G59" s="26">
        <f>(D59*4)+(E59*9)+(F59*4)</f>
        <v>138.68</v>
      </c>
      <c r="H59" s="26">
        <v>0</v>
      </c>
      <c r="I59" s="137">
        <v>1.68</v>
      </c>
      <c r="J59" s="43">
        <f>I59/C59*1000</f>
        <v>62.222222222222221</v>
      </c>
    </row>
    <row r="60" spans="1:16" ht="9.75" customHeight="1" thickBot="1" x14ac:dyDescent="0.3">
      <c r="A60" s="246"/>
      <c r="B60" s="247"/>
      <c r="C60" s="260"/>
      <c r="D60" s="227"/>
      <c r="E60" s="227"/>
      <c r="F60" s="227"/>
      <c r="G60" s="26"/>
      <c r="H60" s="26"/>
      <c r="I60" s="228"/>
      <c r="J60" s="43" t="e">
        <f>I60/C60*1000</f>
        <v>#DIV/0!</v>
      </c>
    </row>
    <row r="61" spans="1:16" ht="35.1" customHeight="1" thickTop="1" thickBot="1" x14ac:dyDescent="0.3">
      <c r="A61" s="417"/>
      <c r="B61" s="418" t="s">
        <v>8</v>
      </c>
      <c r="C61" s="417"/>
      <c r="D61" s="419">
        <f t="shared" ref="D61:I61" si="4">SUM(D55:D60)</f>
        <v>19.47</v>
      </c>
      <c r="E61" s="419">
        <f t="shared" si="4"/>
        <v>18.829999999999998</v>
      </c>
      <c r="F61" s="419">
        <f t="shared" si="4"/>
        <v>77.509999999999991</v>
      </c>
      <c r="G61" s="419">
        <f t="shared" si="4"/>
        <v>557.39</v>
      </c>
      <c r="H61" s="420">
        <f t="shared" si="4"/>
        <v>70</v>
      </c>
      <c r="I61" s="421">
        <f t="shared" si="4"/>
        <v>78.000000000000014</v>
      </c>
    </row>
    <row r="62" spans="1:16" ht="24.95" customHeight="1" thickTop="1" x14ac:dyDescent="0.3">
      <c r="B62" s="32" t="s">
        <v>43</v>
      </c>
      <c r="C62" s="32"/>
      <c r="D62" s="32"/>
      <c r="E62" s="86"/>
      <c r="F62" s="85"/>
      <c r="G62" s="85"/>
      <c r="H62" s="85"/>
    </row>
    <row r="63" spans="1:16" ht="20.25" x14ac:dyDescent="0.3">
      <c r="B63" s="673"/>
      <c r="C63" s="673"/>
      <c r="D63" s="673"/>
      <c r="E63" s="86"/>
      <c r="F63" s="85"/>
      <c r="G63" s="85"/>
      <c r="H63" s="85"/>
    </row>
    <row r="64" spans="1:16" ht="20.25" x14ac:dyDescent="0.3">
      <c r="B64" s="673" t="s">
        <v>44</v>
      </c>
      <c r="C64" s="673"/>
      <c r="D64" s="673"/>
      <c r="E64" s="85"/>
      <c r="F64" s="85"/>
      <c r="G64" s="85"/>
      <c r="H64" s="85"/>
    </row>
    <row r="65" spans="2:8" ht="20.25" x14ac:dyDescent="0.3">
      <c r="B65" s="85"/>
      <c r="C65" s="85"/>
      <c r="D65" s="85"/>
      <c r="E65" s="85"/>
      <c r="F65" s="85"/>
      <c r="G65" s="85"/>
      <c r="H65" s="85"/>
    </row>
    <row r="66" spans="2:8" ht="20.25" x14ac:dyDescent="0.3">
      <c r="B66" s="32" t="s">
        <v>45</v>
      </c>
      <c r="C66" s="32"/>
      <c r="D66" s="32"/>
    </row>
  </sheetData>
  <mergeCells count="11">
    <mergeCell ref="I10:I11"/>
    <mergeCell ref="B63:D63"/>
    <mergeCell ref="B64:D64"/>
    <mergeCell ref="B5:F5"/>
    <mergeCell ref="F6:I6"/>
    <mergeCell ref="D8:I8"/>
    <mergeCell ref="D9:E9"/>
    <mergeCell ref="C10:C12"/>
    <mergeCell ref="D10:F11"/>
    <mergeCell ref="G10:G11"/>
    <mergeCell ref="H10:H11"/>
  </mergeCells>
  <printOptions horizontalCentered="1"/>
  <pageMargins left="0.19685039370078741" right="0.39370078740157483" top="0.19685039370078741" bottom="0.98425196850393704" header="0.70866141732283472" footer="0.51181102362204722"/>
  <pageSetup paperSize="9" scale="38" orientation="portrait" r:id="rId1"/>
  <headerFooter alignWithMargins="0"/>
  <colBreaks count="1" manualBreakCount="1">
    <brk id="10" max="58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2060"/>
  </sheetPr>
  <dimension ref="A1:Q66"/>
  <sheetViews>
    <sheetView topLeftCell="A4" zoomScale="60" zoomScaleNormal="60" zoomScaleSheetLayoutView="75" workbookViewId="0">
      <selection activeCell="D22" sqref="D22"/>
    </sheetView>
  </sheetViews>
  <sheetFormatPr defaultRowHeight="18" x14ac:dyDescent="0.25"/>
  <cols>
    <col min="1" max="1" width="11.1640625" style="1" customWidth="1"/>
    <col min="2" max="2" width="58" style="1" customWidth="1"/>
    <col min="3" max="3" width="14.25" style="1" customWidth="1"/>
    <col min="4" max="4" width="8" style="1" customWidth="1"/>
    <col min="5" max="5" width="8.6640625" style="1"/>
    <col min="6" max="6" width="7.6640625" style="1" customWidth="1"/>
    <col min="7" max="7" width="9.75" style="1" customWidth="1"/>
    <col min="8" max="8" width="6.1640625" style="1" customWidth="1"/>
    <col min="9" max="9" width="13.33203125" style="1" customWidth="1"/>
    <col min="10" max="10" width="10.7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173"/>
      <c r="J4" s="173"/>
    </row>
    <row r="5" spans="1:16" ht="25.5" x14ac:dyDescent="0.35">
      <c r="B5" s="690" t="s">
        <v>123</v>
      </c>
      <c r="C5" s="690"/>
      <c r="D5" s="690"/>
      <c r="E5" s="690"/>
      <c r="F5" s="690"/>
      <c r="I5" s="45"/>
      <c r="J5" s="1" t="s">
        <v>80</v>
      </c>
    </row>
    <row r="6" spans="1:16" ht="26.25" x14ac:dyDescent="0.4">
      <c r="B6" s="47"/>
      <c r="C6" s="47"/>
      <c r="D6" s="47"/>
      <c r="E6" s="47"/>
      <c r="F6" s="675" t="s">
        <v>291</v>
      </c>
      <c r="G6" s="675"/>
      <c r="H6" s="675"/>
      <c r="I6" s="675"/>
      <c r="J6" s="32"/>
    </row>
    <row r="7" spans="1:16" ht="8.25" customHeight="1" x14ac:dyDescent="0.3">
      <c r="F7" s="56"/>
      <c r="G7" s="56"/>
      <c r="H7" s="56"/>
      <c r="I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39.950000000000003" customHeight="1" thickBot="1" x14ac:dyDescent="0.35">
      <c r="A9" s="35"/>
      <c r="B9" s="35"/>
      <c r="C9" s="35"/>
      <c r="D9" s="677">
        <v>2</v>
      </c>
      <c r="E9" s="677"/>
      <c r="I9" s="57"/>
    </row>
    <row r="10" spans="1:16" ht="37.5" customHeight="1" x14ac:dyDescent="0.25">
      <c r="A10" s="120" t="s">
        <v>0</v>
      </c>
      <c r="B10" s="121" t="s">
        <v>2</v>
      </c>
      <c r="C10" s="678" t="s">
        <v>18</v>
      </c>
      <c r="D10" s="681" t="s">
        <v>19</v>
      </c>
      <c r="E10" s="682"/>
      <c r="F10" s="683"/>
      <c r="G10" s="681" t="s">
        <v>21</v>
      </c>
      <c r="H10" s="678" t="s">
        <v>103</v>
      </c>
      <c r="I10" s="678" t="s">
        <v>23</v>
      </c>
      <c r="J10" s="44"/>
      <c r="K10" s="44"/>
      <c r="L10" s="44"/>
      <c r="M10" s="38"/>
      <c r="N10" s="44"/>
      <c r="O10" s="44"/>
      <c r="P10" s="44"/>
    </row>
    <row r="11" spans="1:16" ht="69.75" customHeight="1" thickBot="1" x14ac:dyDescent="0.3">
      <c r="A11" s="122" t="s">
        <v>1</v>
      </c>
      <c r="B11" s="123" t="s">
        <v>3</v>
      </c>
      <c r="C11" s="679"/>
      <c r="D11" s="684"/>
      <c r="E11" s="685"/>
      <c r="F11" s="686"/>
      <c r="G11" s="687"/>
      <c r="H11" s="688"/>
      <c r="I11" s="688"/>
      <c r="J11" s="44"/>
      <c r="K11" s="44"/>
      <c r="L11" s="44"/>
      <c r="M11" s="44"/>
      <c r="N11" s="44"/>
      <c r="O11" s="44"/>
      <c r="P11" s="44"/>
    </row>
    <row r="12" spans="1:16" ht="27" thickBot="1" x14ac:dyDescent="0.3">
      <c r="A12" s="124"/>
      <c r="B12" s="126"/>
      <c r="C12" s="680"/>
      <c r="D12" s="127" t="s">
        <v>4</v>
      </c>
      <c r="E12" s="127" t="s">
        <v>5</v>
      </c>
      <c r="F12" s="127" t="s">
        <v>6</v>
      </c>
      <c r="G12" s="128"/>
      <c r="H12" s="128"/>
      <c r="I12" s="129"/>
      <c r="J12" s="28"/>
      <c r="K12" s="28"/>
      <c r="L12" s="28"/>
      <c r="M12" s="28"/>
      <c r="N12" s="28"/>
      <c r="O12" s="28"/>
      <c r="P12" s="28"/>
    </row>
    <row r="13" spans="1:16" ht="19.5" customHeight="1" thickBot="1" x14ac:dyDescent="0.3">
      <c r="A13" s="2"/>
      <c r="B13" s="22" t="s">
        <v>106</v>
      </c>
      <c r="C13" s="2"/>
      <c r="D13" s="2"/>
      <c r="E13" s="2"/>
      <c r="F13" s="2"/>
      <c r="G13" s="21"/>
      <c r="H13" s="21"/>
      <c r="I13" s="9"/>
      <c r="J13" s="28"/>
      <c r="K13" s="28"/>
      <c r="L13" s="28"/>
      <c r="M13" s="28"/>
      <c r="N13" s="28"/>
      <c r="O13" s="28"/>
      <c r="P13" s="28"/>
    </row>
    <row r="14" spans="1:16" ht="75" customHeight="1" thickBot="1" x14ac:dyDescent="0.3">
      <c r="A14" s="131" t="s">
        <v>86</v>
      </c>
      <c r="B14" s="196" t="s">
        <v>96</v>
      </c>
      <c r="C14" s="197" t="s">
        <v>162</v>
      </c>
      <c r="D14" s="24">
        <v>15.6</v>
      </c>
      <c r="E14" s="36">
        <v>17.600000000000001</v>
      </c>
      <c r="F14" s="36">
        <v>53.2</v>
      </c>
      <c r="G14" s="63">
        <f>(D14+F14)*4+E14*9</f>
        <v>433.6</v>
      </c>
      <c r="H14" s="63">
        <v>0</v>
      </c>
      <c r="I14" s="137">
        <v>60.47</v>
      </c>
      <c r="J14" s="37"/>
      <c r="K14" s="37"/>
      <c r="L14" s="37"/>
      <c r="M14" s="37"/>
      <c r="N14" s="37"/>
      <c r="O14" s="37"/>
      <c r="P14" s="37"/>
    </row>
    <row r="15" spans="1:16" ht="35.25" customHeight="1" thickBot="1" x14ac:dyDescent="0.3">
      <c r="A15" s="131" t="s">
        <v>87</v>
      </c>
      <c r="B15" s="196" t="s">
        <v>14</v>
      </c>
      <c r="C15" s="197">
        <v>200</v>
      </c>
      <c r="D15" s="24">
        <v>1.4</v>
      </c>
      <c r="E15" s="24">
        <v>1.6</v>
      </c>
      <c r="F15" s="24">
        <v>16.399999999999999</v>
      </c>
      <c r="G15" s="63">
        <f>(D15+F15)*4+E15*9</f>
        <v>85.6</v>
      </c>
      <c r="H15" s="63">
        <v>0</v>
      </c>
      <c r="I15" s="148">
        <v>5.29</v>
      </c>
      <c r="J15" s="37"/>
      <c r="K15" s="37"/>
      <c r="L15" s="37"/>
      <c r="M15" s="37"/>
      <c r="N15" s="37"/>
      <c r="O15" s="37"/>
      <c r="P15" s="37"/>
    </row>
    <row r="16" spans="1:16" ht="38.25" customHeight="1" thickBot="1" x14ac:dyDescent="0.3">
      <c r="A16" s="131" t="s">
        <v>76</v>
      </c>
      <c r="B16" s="196" t="s">
        <v>36</v>
      </c>
      <c r="C16" s="197">
        <v>19.8</v>
      </c>
      <c r="D16" s="24">
        <v>2.4</v>
      </c>
      <c r="E16" s="24">
        <v>0.3</v>
      </c>
      <c r="F16" s="24">
        <v>14.1</v>
      </c>
      <c r="G16" s="63">
        <f>(D16+F16)*4+E16*9</f>
        <v>68.7</v>
      </c>
      <c r="H16" s="112">
        <v>0</v>
      </c>
      <c r="I16" s="160">
        <v>1.24</v>
      </c>
      <c r="J16" s="43">
        <f>I16/C16*1000</f>
        <v>62.62626262626263</v>
      </c>
      <c r="K16" s="37"/>
      <c r="L16" s="37"/>
      <c r="M16" s="37"/>
      <c r="N16" s="37"/>
      <c r="O16" s="37"/>
      <c r="P16" s="37"/>
    </row>
    <row r="17" spans="1:17" ht="4.5" customHeight="1" thickBot="1" x14ac:dyDescent="0.3">
      <c r="A17" s="131"/>
      <c r="B17" s="196"/>
      <c r="C17" s="131"/>
      <c r="D17" s="24"/>
      <c r="E17" s="24"/>
      <c r="F17" s="24"/>
      <c r="G17" s="54"/>
      <c r="H17" s="26"/>
      <c r="I17" s="148"/>
      <c r="J17" s="43" t="e">
        <f>I17/C17*1000</f>
        <v>#DIV/0!</v>
      </c>
      <c r="K17" s="28"/>
      <c r="L17" s="28"/>
      <c r="M17" s="28"/>
      <c r="N17" s="28"/>
      <c r="O17" s="28"/>
      <c r="P17" s="28"/>
    </row>
    <row r="18" spans="1:17" ht="33.75" customHeight="1" thickTop="1" thickBot="1" x14ac:dyDescent="0.3">
      <c r="A18" s="417"/>
      <c r="B18" s="418" t="s">
        <v>8</v>
      </c>
      <c r="C18" s="417"/>
      <c r="D18" s="419">
        <f t="shared" ref="D18:I18" si="0">SUM(D14:D17)</f>
        <v>19.399999999999999</v>
      </c>
      <c r="E18" s="419">
        <f t="shared" si="0"/>
        <v>19.500000000000004</v>
      </c>
      <c r="F18" s="419">
        <f t="shared" si="0"/>
        <v>83.699999999999989</v>
      </c>
      <c r="G18" s="420">
        <f t="shared" si="0"/>
        <v>587.90000000000009</v>
      </c>
      <c r="H18" s="420">
        <f t="shared" si="0"/>
        <v>0</v>
      </c>
      <c r="I18" s="421">
        <f t="shared" si="0"/>
        <v>67</v>
      </c>
      <c r="J18" s="28"/>
      <c r="K18" s="28"/>
      <c r="L18" s="28"/>
      <c r="M18" s="28"/>
      <c r="N18" s="28"/>
      <c r="O18" s="28"/>
      <c r="P18" s="28"/>
    </row>
    <row r="19" spans="1:17" ht="24.75" customHeight="1" thickTop="1" thickBot="1" x14ac:dyDescent="0.3">
      <c r="A19" s="377"/>
      <c r="B19" s="425" t="s">
        <v>107</v>
      </c>
      <c r="C19" s="169"/>
      <c r="D19" s="25"/>
      <c r="E19" s="25"/>
      <c r="F19" s="25"/>
      <c r="G19" s="53"/>
      <c r="H19" s="313"/>
      <c r="I19" s="426"/>
      <c r="J19" s="28"/>
      <c r="K19" s="28"/>
      <c r="L19" s="28"/>
      <c r="M19" s="28"/>
      <c r="N19" s="28"/>
      <c r="O19" s="28"/>
      <c r="P19" s="28"/>
    </row>
    <row r="20" spans="1:17" ht="63" customHeight="1" thickBot="1" x14ac:dyDescent="0.3">
      <c r="A20" s="131" t="s">
        <v>86</v>
      </c>
      <c r="B20" s="196" t="s">
        <v>96</v>
      </c>
      <c r="C20" s="315" t="s">
        <v>163</v>
      </c>
      <c r="D20" s="311">
        <v>19.2</v>
      </c>
      <c r="E20" s="311">
        <v>21.5</v>
      </c>
      <c r="F20" s="312">
        <v>65.3</v>
      </c>
      <c r="G20" s="63">
        <f>(D20+F20)*4+E20*9</f>
        <v>531.5</v>
      </c>
      <c r="H20" s="313">
        <v>0</v>
      </c>
      <c r="I20" s="329">
        <v>71.209999999999994</v>
      </c>
      <c r="J20" s="28"/>
      <c r="K20" s="28"/>
      <c r="L20" s="28"/>
      <c r="M20" s="28"/>
      <c r="N20" s="28"/>
      <c r="O20" s="28"/>
      <c r="P20" s="28"/>
    </row>
    <row r="21" spans="1:17" ht="41.25" customHeight="1" thickBot="1" x14ac:dyDescent="0.3">
      <c r="A21" s="131" t="s">
        <v>87</v>
      </c>
      <c r="B21" s="196" t="s">
        <v>14</v>
      </c>
      <c r="C21" s="197">
        <v>200</v>
      </c>
      <c r="D21" s="24">
        <v>1.4</v>
      </c>
      <c r="E21" s="24">
        <v>1.6</v>
      </c>
      <c r="F21" s="24">
        <v>16.399999999999999</v>
      </c>
      <c r="G21" s="63">
        <f>(D21+F21)*4+E21*9</f>
        <v>85.6</v>
      </c>
      <c r="H21" s="63">
        <v>0</v>
      </c>
      <c r="I21" s="148">
        <v>5.29</v>
      </c>
      <c r="J21" s="28"/>
      <c r="K21" s="28"/>
      <c r="L21" s="28"/>
      <c r="M21" s="28"/>
      <c r="N21" s="28"/>
      <c r="O21" s="28"/>
      <c r="P21" s="28"/>
    </row>
    <row r="22" spans="1:17" ht="41.25" customHeight="1" thickBot="1" x14ac:dyDescent="0.3">
      <c r="A22" s="167" t="s">
        <v>76</v>
      </c>
      <c r="B22" s="194" t="s">
        <v>36</v>
      </c>
      <c r="C22" s="195">
        <v>23.95</v>
      </c>
      <c r="D22" s="36">
        <v>2.4</v>
      </c>
      <c r="E22" s="36">
        <v>0.3</v>
      </c>
      <c r="F22" s="36">
        <v>14.1</v>
      </c>
      <c r="G22" s="63">
        <f>(D22+F22)*4+E22*9</f>
        <v>68.7</v>
      </c>
      <c r="H22" s="63">
        <v>0</v>
      </c>
      <c r="I22" s="233">
        <v>1.5</v>
      </c>
      <c r="J22" s="43">
        <f>I22/C22*1000</f>
        <v>62.630480167014611</v>
      </c>
      <c r="K22" s="28"/>
      <c r="L22" s="28"/>
      <c r="M22" s="28"/>
      <c r="N22" s="28"/>
      <c r="O22" s="28"/>
      <c r="P22" s="28"/>
    </row>
    <row r="23" spans="1:17" ht="7.5" customHeight="1" thickBot="1" x14ac:dyDescent="0.3">
      <c r="A23" s="131"/>
      <c r="B23" s="196"/>
      <c r="C23" s="131"/>
      <c r="D23" s="24"/>
      <c r="E23" s="24"/>
      <c r="F23" s="24"/>
      <c r="G23" s="54"/>
      <c r="H23" s="26"/>
      <c r="I23" s="148"/>
      <c r="J23" s="43" t="e">
        <f>I23/C23*1000</f>
        <v>#DIV/0!</v>
      </c>
      <c r="K23" s="28"/>
      <c r="L23" s="28"/>
      <c r="M23" s="28"/>
      <c r="N23" s="28"/>
      <c r="O23" s="28"/>
      <c r="P23" s="28"/>
    </row>
    <row r="24" spans="1:17" ht="31.5" customHeight="1" thickTop="1" thickBot="1" x14ac:dyDescent="0.3">
      <c r="A24" s="417"/>
      <c r="B24" s="418" t="s">
        <v>8</v>
      </c>
      <c r="C24" s="423"/>
      <c r="D24" s="419">
        <f t="shared" ref="D24:I24" si="1">SUM(D20:D23)</f>
        <v>22.999999999999996</v>
      </c>
      <c r="E24" s="419">
        <f t="shared" si="1"/>
        <v>23.400000000000002</v>
      </c>
      <c r="F24" s="419">
        <f t="shared" si="1"/>
        <v>95.799999999999983</v>
      </c>
      <c r="G24" s="419">
        <f t="shared" si="1"/>
        <v>685.80000000000007</v>
      </c>
      <c r="H24" s="420">
        <f t="shared" si="1"/>
        <v>0</v>
      </c>
      <c r="I24" s="424">
        <f t="shared" si="1"/>
        <v>78</v>
      </c>
      <c r="J24" s="28"/>
      <c r="K24" s="28"/>
      <c r="L24" s="28"/>
      <c r="M24" s="28"/>
      <c r="N24" s="28"/>
      <c r="O24" s="28"/>
      <c r="P24" s="28"/>
    </row>
    <row r="25" spans="1:17" ht="21" customHeight="1" thickTop="1" thickBot="1" x14ac:dyDescent="0.3">
      <c r="A25" s="146"/>
      <c r="B25" s="96" t="s">
        <v>30</v>
      </c>
      <c r="C25" s="133"/>
      <c r="D25" s="93"/>
      <c r="E25" s="93"/>
      <c r="F25" s="93"/>
      <c r="G25" s="229"/>
      <c r="H25" s="229"/>
      <c r="I25" s="151"/>
      <c r="J25" s="28"/>
      <c r="K25" s="28"/>
      <c r="L25" s="28"/>
      <c r="M25" s="28"/>
      <c r="N25" s="28"/>
      <c r="O25" s="28"/>
      <c r="P25" s="28"/>
      <c r="Q25" s="27"/>
    </row>
    <row r="26" spans="1:17" ht="42.75" customHeight="1" thickBot="1" x14ac:dyDescent="0.3">
      <c r="A26" s="269">
        <v>114</v>
      </c>
      <c r="B26" s="194" t="s">
        <v>133</v>
      </c>
      <c r="C26" s="648" t="s">
        <v>124</v>
      </c>
      <c r="D26" s="36">
        <v>2.4</v>
      </c>
      <c r="E26" s="36">
        <v>3.53</v>
      </c>
      <c r="F26" s="36">
        <v>16.600000000000001</v>
      </c>
      <c r="G26" s="26">
        <f>(D26*4)+(E26*9)+(F26*4)</f>
        <v>107.77000000000001</v>
      </c>
      <c r="H26" s="26">
        <v>0</v>
      </c>
      <c r="I26" s="148">
        <v>7.64</v>
      </c>
      <c r="J26" s="37"/>
      <c r="K26" s="37"/>
      <c r="L26" s="37"/>
      <c r="M26" s="37"/>
      <c r="N26" s="37"/>
      <c r="O26" s="37"/>
      <c r="P26" s="37"/>
      <c r="Q26" s="28"/>
    </row>
    <row r="27" spans="1:17" ht="40.5" customHeight="1" thickBot="1" x14ac:dyDescent="0.3">
      <c r="A27" s="131" t="s">
        <v>88</v>
      </c>
      <c r="B27" s="196" t="s">
        <v>95</v>
      </c>
      <c r="C27" s="603" t="s">
        <v>206</v>
      </c>
      <c r="D27" s="24">
        <v>13.5</v>
      </c>
      <c r="E27" s="24">
        <v>16.77</v>
      </c>
      <c r="F27" s="24">
        <v>2.7</v>
      </c>
      <c r="G27" s="63">
        <f>(D27+F27)*4+E27*9</f>
        <v>215.73000000000002</v>
      </c>
      <c r="H27" s="63">
        <v>0</v>
      </c>
      <c r="I27" s="137">
        <v>45.29</v>
      </c>
      <c r="J27" s="37"/>
      <c r="K27" s="37"/>
      <c r="L27" s="37"/>
      <c r="M27" s="37"/>
      <c r="N27" s="37"/>
      <c r="O27" s="37"/>
      <c r="P27" s="37"/>
      <c r="Q27" s="28"/>
    </row>
    <row r="28" spans="1:17" ht="44.25" customHeight="1" thickBot="1" x14ac:dyDescent="0.3">
      <c r="A28" s="131">
        <v>520</v>
      </c>
      <c r="B28" s="196" t="s">
        <v>226</v>
      </c>
      <c r="C28" s="603">
        <v>150</v>
      </c>
      <c r="D28" s="24">
        <v>3.3</v>
      </c>
      <c r="E28" s="24">
        <v>5.5</v>
      </c>
      <c r="F28" s="24">
        <v>27.4</v>
      </c>
      <c r="G28" s="63">
        <f>(D28+F28)*4+E28*9</f>
        <v>172.3</v>
      </c>
      <c r="H28" s="63">
        <v>0</v>
      </c>
      <c r="I28" s="148">
        <v>14.26</v>
      </c>
      <c r="J28" s="37"/>
      <c r="K28" s="37"/>
      <c r="L28" s="37"/>
      <c r="M28" s="37"/>
      <c r="N28" s="37"/>
      <c r="O28" s="37"/>
      <c r="P28" s="37"/>
      <c r="Q28" s="27"/>
    </row>
    <row r="29" spans="1:17" ht="56.25" customHeight="1" thickBot="1" x14ac:dyDescent="0.3">
      <c r="A29" s="131">
        <v>523</v>
      </c>
      <c r="B29" s="212" t="s">
        <v>165</v>
      </c>
      <c r="C29" s="125">
        <v>15</v>
      </c>
      <c r="D29" s="36">
        <v>0.42</v>
      </c>
      <c r="E29" s="36">
        <v>0.66</v>
      </c>
      <c r="F29" s="36">
        <v>3.6</v>
      </c>
      <c r="G29" s="63">
        <f>(D29+F29)*4+E29*9</f>
        <v>22.020000000000003</v>
      </c>
      <c r="H29" s="54">
        <v>0</v>
      </c>
      <c r="I29" s="148">
        <v>5.29</v>
      </c>
      <c r="J29" s="37"/>
      <c r="K29" s="37"/>
      <c r="L29" s="37"/>
      <c r="M29" s="37"/>
      <c r="N29" s="37"/>
      <c r="O29" s="37"/>
      <c r="P29" s="37"/>
    </row>
    <row r="30" spans="1:17" ht="40.5" customHeight="1" thickBot="1" x14ac:dyDescent="0.3">
      <c r="A30" s="269">
        <v>634</v>
      </c>
      <c r="B30" s="196" t="s">
        <v>99</v>
      </c>
      <c r="C30" s="603" t="s">
        <v>92</v>
      </c>
      <c r="D30" s="66">
        <v>0.2</v>
      </c>
      <c r="E30" s="66">
        <v>0.08</v>
      </c>
      <c r="F30" s="66">
        <v>17.420000000000002</v>
      </c>
      <c r="G30" s="67">
        <f>(D30*4)+(E30*9)+(F30*4)</f>
        <v>71.2</v>
      </c>
      <c r="H30" s="67">
        <v>60</v>
      </c>
      <c r="I30" s="137">
        <v>8.44</v>
      </c>
      <c r="J30" s="37"/>
      <c r="K30" s="37"/>
      <c r="L30" s="37"/>
      <c r="M30" s="37"/>
      <c r="N30" s="37"/>
      <c r="O30" s="37"/>
      <c r="P30" s="37"/>
    </row>
    <row r="31" spans="1:17" ht="48.75" customHeight="1" thickBot="1" x14ac:dyDescent="0.3">
      <c r="A31" s="132" t="s">
        <v>15</v>
      </c>
      <c r="B31" s="213" t="s">
        <v>36</v>
      </c>
      <c r="C31" s="145">
        <v>18.5</v>
      </c>
      <c r="D31" s="24">
        <v>2.2000000000000002</v>
      </c>
      <c r="E31" s="24">
        <v>0.6</v>
      </c>
      <c r="F31" s="24">
        <v>14.9</v>
      </c>
      <c r="G31" s="26">
        <f>(D31*4)+(E31*9)+(F31*4)</f>
        <v>73.8</v>
      </c>
      <c r="H31" s="26">
        <v>0</v>
      </c>
      <c r="I31" s="148">
        <v>1.1599999999999999</v>
      </c>
      <c r="J31" s="43">
        <f>I31/C31*1000</f>
        <v>62.702702702702702</v>
      </c>
      <c r="K31" s="37"/>
      <c r="L31" s="37"/>
      <c r="M31" s="37"/>
      <c r="N31" s="37"/>
      <c r="O31" s="37"/>
      <c r="P31" s="37"/>
    </row>
    <row r="32" spans="1:17" ht="37.5" customHeight="1" thickBot="1" x14ac:dyDescent="0.3">
      <c r="A32" s="132" t="s">
        <v>15</v>
      </c>
      <c r="B32" s="214" t="s">
        <v>13</v>
      </c>
      <c r="C32" s="143">
        <v>18.5</v>
      </c>
      <c r="D32" s="24">
        <v>2.2000000000000002</v>
      </c>
      <c r="E32" s="24">
        <v>0.6</v>
      </c>
      <c r="F32" s="24">
        <v>14.9</v>
      </c>
      <c r="G32" s="26">
        <f>(D32*4)+(E32*9)+(F32*4)</f>
        <v>73.8</v>
      </c>
      <c r="H32" s="26">
        <v>0</v>
      </c>
      <c r="I32" s="137">
        <v>1.1499999999999999</v>
      </c>
      <c r="J32" s="43">
        <f>I32/C32*1000</f>
        <v>62.162162162162161</v>
      </c>
      <c r="K32" s="28"/>
      <c r="L32" s="28"/>
      <c r="M32" s="28"/>
      <c r="N32" s="28"/>
      <c r="O32" s="28"/>
      <c r="P32" s="28"/>
    </row>
    <row r="33" spans="1:16" ht="33.75" customHeight="1" thickBot="1" x14ac:dyDescent="0.3">
      <c r="A33" s="246" t="s">
        <v>15</v>
      </c>
      <c r="B33" s="247" t="s">
        <v>33</v>
      </c>
      <c r="C33" s="260" t="s">
        <v>246</v>
      </c>
      <c r="D33" s="227">
        <v>0.6</v>
      </c>
      <c r="E33" s="227">
        <v>0.6</v>
      </c>
      <c r="F33" s="227">
        <v>16.399999999999999</v>
      </c>
      <c r="G33" s="26">
        <f>(D33*4)+(E33*9)+(F33*4)</f>
        <v>73.399999999999991</v>
      </c>
      <c r="H33" s="26">
        <v>0</v>
      </c>
      <c r="I33" s="175">
        <v>12.77</v>
      </c>
      <c r="J33" s="43">
        <f>I33/C33*1000</f>
        <v>109.14529914529913</v>
      </c>
      <c r="K33" s="28"/>
      <c r="L33" s="28"/>
      <c r="M33" s="28"/>
      <c r="N33" s="28"/>
      <c r="O33" s="28"/>
      <c r="P33" s="28"/>
    </row>
    <row r="34" spans="1:16" ht="34.5" customHeight="1" thickTop="1" thickBot="1" x14ac:dyDescent="0.3">
      <c r="A34" s="417"/>
      <c r="B34" s="418" t="s">
        <v>8</v>
      </c>
      <c r="C34" s="417"/>
      <c r="D34" s="420">
        <f t="shared" ref="D34:I34" si="2">SUM(D26:D33)</f>
        <v>24.82</v>
      </c>
      <c r="E34" s="420">
        <f t="shared" si="2"/>
        <v>28.340000000000003</v>
      </c>
      <c r="F34" s="420">
        <f t="shared" si="2"/>
        <v>113.92000000000002</v>
      </c>
      <c r="G34" s="420">
        <f t="shared" si="2"/>
        <v>810.02</v>
      </c>
      <c r="H34" s="420">
        <f t="shared" si="2"/>
        <v>60</v>
      </c>
      <c r="I34" s="421">
        <f t="shared" si="2"/>
        <v>96</v>
      </c>
      <c r="J34" s="37"/>
      <c r="K34" s="37"/>
      <c r="L34" s="37"/>
      <c r="M34" s="37"/>
      <c r="N34" s="37"/>
      <c r="O34" s="37"/>
      <c r="P34" s="37"/>
    </row>
    <row r="35" spans="1:16" ht="33.75" hidden="1" customHeight="1" thickBot="1" x14ac:dyDescent="0.3">
      <c r="A35" s="133"/>
      <c r="B35" s="52" t="s">
        <v>10</v>
      </c>
      <c r="C35" s="169"/>
      <c r="D35" s="25">
        <f>D18+D34</f>
        <v>44.22</v>
      </c>
      <c r="E35" s="25">
        <f>E18+E34</f>
        <v>47.84</v>
      </c>
      <c r="F35" s="25">
        <f>F18+F34</f>
        <v>197.62</v>
      </c>
      <c r="G35" s="53">
        <f>G18+G34</f>
        <v>1397.92</v>
      </c>
      <c r="H35" s="116"/>
      <c r="I35" s="156"/>
      <c r="J35" s="28"/>
      <c r="K35" s="37"/>
      <c r="L35" s="37"/>
      <c r="M35" s="37"/>
      <c r="N35" s="37"/>
      <c r="O35" s="28"/>
      <c r="P35" s="28"/>
    </row>
    <row r="36" spans="1:16" ht="27.75" customHeight="1" thickTop="1" thickBot="1" x14ac:dyDescent="0.3">
      <c r="A36" s="146"/>
      <c r="B36" s="96" t="s">
        <v>31</v>
      </c>
      <c r="C36" s="146"/>
      <c r="D36" s="99"/>
      <c r="E36" s="99"/>
      <c r="F36" s="99"/>
      <c r="G36" s="104"/>
      <c r="H36" s="104"/>
      <c r="I36" s="155"/>
      <c r="J36" s="28"/>
      <c r="K36" s="37"/>
      <c r="L36" s="37"/>
      <c r="M36" s="37"/>
      <c r="N36" s="37"/>
      <c r="O36" s="28"/>
      <c r="P36" s="28"/>
    </row>
    <row r="37" spans="1:16" ht="40.5" customHeight="1" thickBot="1" x14ac:dyDescent="0.3">
      <c r="A37" s="269">
        <v>114</v>
      </c>
      <c r="B37" s="194" t="s">
        <v>133</v>
      </c>
      <c r="C37" s="195" t="s">
        <v>160</v>
      </c>
      <c r="D37" s="36">
        <v>2.9</v>
      </c>
      <c r="E37" s="36">
        <v>4.4000000000000004</v>
      </c>
      <c r="F37" s="36">
        <v>20</v>
      </c>
      <c r="G37" s="26">
        <f>(D37*4)+(E37*9)+(F37*4)</f>
        <v>131.19999999999999</v>
      </c>
      <c r="H37" s="26">
        <v>0</v>
      </c>
      <c r="I37" s="148">
        <v>9.25</v>
      </c>
      <c r="J37" s="37"/>
      <c r="K37" s="37"/>
      <c r="L37" s="37"/>
      <c r="M37" s="37"/>
      <c r="N37" s="37"/>
      <c r="O37" s="37"/>
      <c r="P37" s="37"/>
    </row>
    <row r="38" spans="1:16" ht="40.5" customHeight="1" thickBot="1" x14ac:dyDescent="0.3">
      <c r="A38" s="131" t="s">
        <v>88</v>
      </c>
      <c r="B38" s="196" t="s">
        <v>95</v>
      </c>
      <c r="C38" s="197" t="s">
        <v>142</v>
      </c>
      <c r="D38" s="24">
        <v>15.7</v>
      </c>
      <c r="E38" s="24">
        <v>17.600000000000001</v>
      </c>
      <c r="F38" s="24">
        <v>27.3</v>
      </c>
      <c r="G38" s="63">
        <f>(D38+F38)*4+E38*9</f>
        <v>330.4</v>
      </c>
      <c r="H38" s="63">
        <v>0</v>
      </c>
      <c r="I38" s="137">
        <v>54.37</v>
      </c>
      <c r="J38" s="37"/>
      <c r="K38" s="37"/>
      <c r="L38" s="37"/>
      <c r="M38" s="37"/>
      <c r="N38" s="37"/>
      <c r="O38" s="37"/>
      <c r="P38" s="37"/>
    </row>
    <row r="39" spans="1:16" ht="41.25" customHeight="1" thickBot="1" x14ac:dyDescent="0.3">
      <c r="A39" s="131">
        <v>520</v>
      </c>
      <c r="B39" s="196" t="s">
        <v>226</v>
      </c>
      <c r="C39" s="603">
        <v>180</v>
      </c>
      <c r="D39" s="24">
        <v>4.2</v>
      </c>
      <c r="E39" s="24">
        <v>4.13</v>
      </c>
      <c r="F39" s="24">
        <v>25.54</v>
      </c>
      <c r="G39" s="63">
        <f>(D39+F39)*4+E39*9</f>
        <v>156.13</v>
      </c>
      <c r="H39" s="63">
        <v>0</v>
      </c>
      <c r="I39" s="148">
        <v>17.11</v>
      </c>
      <c r="J39" s="37"/>
      <c r="K39" s="37"/>
      <c r="L39" s="37"/>
      <c r="M39" s="37"/>
      <c r="N39" s="37"/>
      <c r="O39" s="37"/>
      <c r="P39" s="37"/>
    </row>
    <row r="40" spans="1:16" ht="36" customHeight="1" thickBot="1" x14ac:dyDescent="0.3">
      <c r="A40" s="131">
        <v>523</v>
      </c>
      <c r="B40" s="212" t="s">
        <v>165</v>
      </c>
      <c r="C40" s="125">
        <v>25</v>
      </c>
      <c r="D40" s="36">
        <v>0.65</v>
      </c>
      <c r="E40" s="36">
        <v>0.9</v>
      </c>
      <c r="F40" s="36">
        <v>4.8</v>
      </c>
      <c r="G40" s="63">
        <f>(D40+F40)*4+E40*9</f>
        <v>29.9</v>
      </c>
      <c r="H40" s="54">
        <v>0</v>
      </c>
      <c r="I40" s="148">
        <v>8.89</v>
      </c>
      <c r="J40" s="37"/>
      <c r="K40" s="37"/>
      <c r="L40" s="37"/>
      <c r="M40" s="37"/>
      <c r="N40" s="37"/>
      <c r="O40" s="37"/>
      <c r="P40" s="37"/>
    </row>
    <row r="41" spans="1:16" ht="35.25" customHeight="1" thickBot="1" x14ac:dyDescent="0.3">
      <c r="A41" s="269">
        <v>634</v>
      </c>
      <c r="B41" s="196" t="s">
        <v>99</v>
      </c>
      <c r="C41" s="197" t="s">
        <v>93</v>
      </c>
      <c r="D41" s="66">
        <v>0.2</v>
      </c>
      <c r="E41" s="66">
        <v>0.08</v>
      </c>
      <c r="F41" s="66">
        <v>17.420000000000002</v>
      </c>
      <c r="G41" s="67">
        <f>(D41*4)+(E41*9)+(F41*4)</f>
        <v>71.2</v>
      </c>
      <c r="H41" s="67">
        <v>70</v>
      </c>
      <c r="I41" s="137">
        <v>8.52</v>
      </c>
      <c r="J41" s="37"/>
      <c r="K41" s="37"/>
      <c r="L41" s="37"/>
      <c r="M41" s="37"/>
      <c r="N41" s="37"/>
      <c r="O41" s="37"/>
      <c r="P41" s="37"/>
    </row>
    <row r="42" spans="1:16" ht="41.25" customHeight="1" thickBot="1" x14ac:dyDescent="0.3">
      <c r="A42" s="132" t="s">
        <v>15</v>
      </c>
      <c r="B42" s="213" t="s">
        <v>36</v>
      </c>
      <c r="C42" s="131">
        <v>37</v>
      </c>
      <c r="D42" s="24">
        <v>1.7</v>
      </c>
      <c r="E42" s="24">
        <v>0.4</v>
      </c>
      <c r="F42" s="24">
        <v>11.6</v>
      </c>
      <c r="G42" s="26">
        <f>(D42*4)+(E42*9)+(F42*4)</f>
        <v>56.8</v>
      </c>
      <c r="H42" s="26">
        <v>0</v>
      </c>
      <c r="I42" s="137">
        <v>2.3199999999999998</v>
      </c>
      <c r="J42" s="43">
        <f>I42/C42*1000</f>
        <v>62.702702702702702</v>
      </c>
      <c r="K42" s="37"/>
      <c r="L42" s="37"/>
      <c r="M42" s="37"/>
      <c r="N42" s="37"/>
      <c r="O42" s="37"/>
      <c r="P42" s="37"/>
    </row>
    <row r="43" spans="1:16" ht="38.25" customHeight="1" thickBot="1" x14ac:dyDescent="0.3">
      <c r="A43" s="132" t="s">
        <v>15</v>
      </c>
      <c r="B43" s="214" t="s">
        <v>13</v>
      </c>
      <c r="C43" s="169">
        <v>28.3</v>
      </c>
      <c r="D43" s="24">
        <v>1.1299999999999999</v>
      </c>
      <c r="E43" s="24">
        <v>0.3</v>
      </c>
      <c r="F43" s="24">
        <v>7.47</v>
      </c>
      <c r="G43" s="26">
        <f>(D43*4)+(E43*9)+(F43*4)</f>
        <v>37.099999999999994</v>
      </c>
      <c r="H43" s="26">
        <v>0</v>
      </c>
      <c r="I43" s="148">
        <v>1.77</v>
      </c>
      <c r="J43" s="43">
        <f>I43/C43*1000</f>
        <v>62.544169611307417</v>
      </c>
      <c r="K43" s="37"/>
      <c r="L43" s="37"/>
      <c r="M43" s="37"/>
      <c r="N43" s="28"/>
      <c r="O43" s="37"/>
      <c r="P43" s="28"/>
    </row>
    <row r="44" spans="1:16" ht="33" customHeight="1" thickBot="1" x14ac:dyDescent="0.3">
      <c r="A44" s="246" t="s">
        <v>15</v>
      </c>
      <c r="B44" s="247" t="s">
        <v>33</v>
      </c>
      <c r="C44" s="260" t="s">
        <v>246</v>
      </c>
      <c r="D44" s="227">
        <v>0.6</v>
      </c>
      <c r="E44" s="227">
        <v>0.6</v>
      </c>
      <c r="F44" s="227">
        <v>16.399999999999999</v>
      </c>
      <c r="G44" s="26">
        <f>(D44*4)+(E44*9)+(F44*4)</f>
        <v>73.399999999999991</v>
      </c>
      <c r="H44" s="26">
        <v>0</v>
      </c>
      <c r="I44" s="175">
        <v>12.77</v>
      </c>
      <c r="J44" s="43">
        <f>I44/C44*1000</f>
        <v>109.14529914529913</v>
      </c>
      <c r="K44" s="37"/>
      <c r="L44" s="37"/>
      <c r="M44" s="37"/>
      <c r="N44" s="28"/>
      <c r="O44" s="37"/>
      <c r="P44" s="28"/>
    </row>
    <row r="45" spans="1:16" ht="34.5" customHeight="1" thickTop="1" thickBot="1" x14ac:dyDescent="0.3">
      <c r="A45" s="417"/>
      <c r="B45" s="418" t="s">
        <v>8</v>
      </c>
      <c r="C45" s="417"/>
      <c r="D45" s="420">
        <f>SUM(D37:D44)</f>
        <v>27.079999999999995</v>
      </c>
      <c r="E45" s="420">
        <f>SUM(E37:E44)</f>
        <v>28.409999999999997</v>
      </c>
      <c r="F45" s="420">
        <f>SUM(F37:F44)</f>
        <v>130.53</v>
      </c>
      <c r="G45" s="420">
        <f>SUM(G37:G44)</f>
        <v>886.13</v>
      </c>
      <c r="H45" s="420">
        <f>SUM(H37:H44)</f>
        <v>70</v>
      </c>
      <c r="I45" s="421">
        <f>SUM(I35:I44)</f>
        <v>114.99999999999997</v>
      </c>
      <c r="J45" s="28"/>
      <c r="K45" s="37"/>
      <c r="L45" s="37"/>
      <c r="M45" s="37"/>
      <c r="N45" s="28"/>
      <c r="O45" s="37"/>
      <c r="P45" s="28"/>
    </row>
    <row r="46" spans="1:16" ht="6" customHeight="1" thickTop="1" thickBot="1" x14ac:dyDescent="0.3">
      <c r="A46" s="133"/>
      <c r="B46" s="23"/>
      <c r="C46" s="169"/>
      <c r="D46" s="25"/>
      <c r="E46" s="25"/>
      <c r="F46" s="25"/>
      <c r="G46" s="350"/>
      <c r="H46" s="350"/>
      <c r="I46" s="150"/>
      <c r="J46" s="28"/>
      <c r="K46" s="37"/>
      <c r="L46" s="37"/>
      <c r="M46" s="37"/>
      <c r="N46" s="28"/>
      <c r="O46" s="37"/>
      <c r="P46" s="28"/>
    </row>
    <row r="47" spans="1:16" ht="38.25" customHeight="1" thickBot="1" x14ac:dyDescent="0.3">
      <c r="A47" s="133"/>
      <c r="B47" s="95" t="s">
        <v>128</v>
      </c>
      <c r="C47" s="169"/>
      <c r="D47" s="25"/>
      <c r="E47" s="25"/>
      <c r="F47" s="25"/>
      <c r="G47" s="51"/>
      <c r="H47" s="51"/>
      <c r="I47" s="137"/>
      <c r="J47" s="37"/>
      <c r="K47" s="37"/>
      <c r="L47" s="37"/>
      <c r="M47" s="37"/>
      <c r="N47" s="37"/>
      <c r="O47" s="37"/>
      <c r="P47" s="37"/>
    </row>
    <row r="48" spans="1:16" ht="69" customHeight="1" thickBot="1" x14ac:dyDescent="0.3">
      <c r="A48" s="131" t="s">
        <v>86</v>
      </c>
      <c r="B48" s="196" t="s">
        <v>97</v>
      </c>
      <c r="C48" s="197" t="s">
        <v>142</v>
      </c>
      <c r="D48" s="24">
        <v>14.6</v>
      </c>
      <c r="E48" s="36">
        <v>12.5</v>
      </c>
      <c r="F48" s="36">
        <v>19.399999999999999</v>
      </c>
      <c r="G48" s="63">
        <f>(D48+F48)*4+E48*9</f>
        <v>248.5</v>
      </c>
      <c r="H48" s="63">
        <v>0</v>
      </c>
      <c r="I48" s="137">
        <v>38.71</v>
      </c>
      <c r="J48" s="28"/>
      <c r="K48" s="28"/>
      <c r="L48" s="28"/>
      <c r="M48" s="28"/>
      <c r="N48" s="28"/>
      <c r="O48" s="28"/>
      <c r="P48" s="28"/>
    </row>
    <row r="49" spans="1:16" ht="35.25" customHeight="1" thickBot="1" x14ac:dyDescent="0.3">
      <c r="A49" s="131">
        <v>685</v>
      </c>
      <c r="B49" s="196" t="s">
        <v>12</v>
      </c>
      <c r="C49" s="197">
        <v>200</v>
      </c>
      <c r="D49" s="24">
        <v>0.2</v>
      </c>
      <c r="E49" s="24">
        <v>0</v>
      </c>
      <c r="F49" s="24">
        <v>14</v>
      </c>
      <c r="G49" s="63">
        <f>(D49+F49)*4+E49*9</f>
        <v>56.8</v>
      </c>
      <c r="H49" s="63">
        <v>0</v>
      </c>
      <c r="I49" s="137">
        <v>1.93</v>
      </c>
      <c r="J49" s="43"/>
    </row>
    <row r="50" spans="1:16" ht="35.25" customHeight="1" thickBot="1" x14ac:dyDescent="0.3">
      <c r="A50" s="131" t="s">
        <v>76</v>
      </c>
      <c r="B50" s="216" t="s">
        <v>36</v>
      </c>
      <c r="C50" s="217">
        <v>21.7</v>
      </c>
      <c r="D50" s="24">
        <v>1.5</v>
      </c>
      <c r="E50" s="24">
        <v>0.2</v>
      </c>
      <c r="F50" s="24">
        <v>8.9</v>
      </c>
      <c r="G50" s="26">
        <f>(D50+F50)*4+E50*9</f>
        <v>43.4</v>
      </c>
      <c r="H50" s="26">
        <v>0</v>
      </c>
      <c r="I50" s="148">
        <v>1.36</v>
      </c>
      <c r="J50" s="43">
        <f>I50/C50*1000</f>
        <v>62.672811059907836</v>
      </c>
    </row>
    <row r="51" spans="1:16" ht="11.25" customHeight="1" thickBot="1" x14ac:dyDescent="0.35">
      <c r="A51" s="132"/>
      <c r="B51" s="566"/>
      <c r="C51" s="567"/>
      <c r="D51" s="113"/>
      <c r="E51" s="113"/>
      <c r="F51" s="113"/>
      <c r="G51" s="232"/>
      <c r="H51" s="232"/>
      <c r="I51" s="160"/>
      <c r="J51" s="43" t="e">
        <f>I51/C51*1000</f>
        <v>#DIV/0!</v>
      </c>
      <c r="K51" s="29"/>
      <c r="L51" s="31"/>
      <c r="M51" s="31"/>
      <c r="N51" s="31"/>
      <c r="O51" s="31"/>
      <c r="P51" s="31"/>
    </row>
    <row r="52" spans="1:16" ht="28.5" hidden="1" customHeight="1" thickBot="1" x14ac:dyDescent="0.35">
      <c r="A52" s="163"/>
      <c r="B52" s="147"/>
      <c r="C52" s="163"/>
      <c r="D52" s="36"/>
      <c r="E52" s="36"/>
      <c r="F52" s="36"/>
      <c r="G52" s="26"/>
      <c r="H52" s="296"/>
      <c r="I52" s="149"/>
      <c r="J52" s="43"/>
      <c r="K52" s="29"/>
      <c r="L52" s="31"/>
      <c r="M52" s="31"/>
      <c r="N52" s="31"/>
      <c r="O52" s="31"/>
      <c r="P52" s="31"/>
    </row>
    <row r="53" spans="1:16" ht="35.1" customHeight="1" thickTop="1" thickBot="1" x14ac:dyDescent="0.35">
      <c r="A53" s="417"/>
      <c r="B53" s="418" t="s">
        <v>8</v>
      </c>
      <c r="C53" s="417"/>
      <c r="D53" s="419">
        <f t="shared" ref="D53:I53" si="3">SUM(D48:D52)</f>
        <v>16.299999999999997</v>
      </c>
      <c r="E53" s="419">
        <f t="shared" si="3"/>
        <v>12.7</v>
      </c>
      <c r="F53" s="419">
        <f t="shared" si="3"/>
        <v>42.3</v>
      </c>
      <c r="G53" s="419">
        <f t="shared" si="3"/>
        <v>348.7</v>
      </c>
      <c r="H53" s="420">
        <f t="shared" si="3"/>
        <v>0</v>
      </c>
      <c r="I53" s="421">
        <f t="shared" si="3"/>
        <v>42</v>
      </c>
      <c r="J53" s="29"/>
      <c r="K53" s="29"/>
      <c r="L53" s="31"/>
      <c r="M53" s="31"/>
      <c r="N53" s="31"/>
      <c r="O53" s="31"/>
      <c r="P53" s="31"/>
    </row>
    <row r="54" spans="1:16" ht="35.1" customHeight="1" thickTop="1" thickBot="1" x14ac:dyDescent="0.3">
      <c r="A54" s="422"/>
      <c r="B54" s="95" t="s">
        <v>129</v>
      </c>
      <c r="C54" s="422"/>
      <c r="D54" s="422"/>
      <c r="E54" s="422"/>
      <c r="F54" s="422"/>
      <c r="G54" s="422"/>
      <c r="H54" s="422"/>
      <c r="I54" s="422"/>
    </row>
    <row r="55" spans="1:16" ht="35.1" customHeight="1" thickBot="1" x14ac:dyDescent="0.3">
      <c r="A55" s="131" t="s">
        <v>88</v>
      </c>
      <c r="B55" s="196" t="s">
        <v>95</v>
      </c>
      <c r="C55" s="197" t="s">
        <v>206</v>
      </c>
      <c r="D55" s="24">
        <v>15.7</v>
      </c>
      <c r="E55" s="24">
        <v>17.600000000000001</v>
      </c>
      <c r="F55" s="24">
        <v>27.3</v>
      </c>
      <c r="G55" s="63">
        <f>(D55+F55)*4+E55*9</f>
        <v>330.4</v>
      </c>
      <c r="H55" s="63">
        <v>0</v>
      </c>
      <c r="I55" s="137">
        <v>45.29</v>
      </c>
    </row>
    <row r="56" spans="1:16" ht="35.1" customHeight="1" thickBot="1" x14ac:dyDescent="0.3">
      <c r="A56" s="131">
        <v>520</v>
      </c>
      <c r="B56" s="196" t="s">
        <v>226</v>
      </c>
      <c r="C56" s="603">
        <v>180</v>
      </c>
      <c r="D56" s="24">
        <v>4.2</v>
      </c>
      <c r="E56" s="24">
        <v>4.13</v>
      </c>
      <c r="F56" s="24">
        <v>25.54</v>
      </c>
      <c r="G56" s="63">
        <f>(D56+F56)*4+E56*9</f>
        <v>156.13</v>
      </c>
      <c r="H56" s="63">
        <v>0</v>
      </c>
      <c r="I56" s="148">
        <v>17.11</v>
      </c>
    </row>
    <row r="57" spans="1:16" ht="35.1" customHeight="1" thickBot="1" x14ac:dyDescent="0.3">
      <c r="A57" s="131">
        <v>523</v>
      </c>
      <c r="B57" s="212" t="s">
        <v>165</v>
      </c>
      <c r="C57" s="125">
        <v>15</v>
      </c>
      <c r="D57" s="36">
        <v>0.65</v>
      </c>
      <c r="E57" s="36">
        <v>0.9</v>
      </c>
      <c r="F57" s="36">
        <v>4.8</v>
      </c>
      <c r="G57" s="63">
        <f>(D57+F57)*4+E57*9</f>
        <v>29.9</v>
      </c>
      <c r="H57" s="54">
        <v>0</v>
      </c>
      <c r="I57" s="148">
        <v>5.29</v>
      </c>
    </row>
    <row r="58" spans="1:16" ht="35.1" customHeight="1" thickBot="1" x14ac:dyDescent="0.3">
      <c r="A58" s="269">
        <v>634</v>
      </c>
      <c r="B58" s="196" t="s">
        <v>99</v>
      </c>
      <c r="C58" s="197" t="s">
        <v>93</v>
      </c>
      <c r="D58" s="66">
        <v>0</v>
      </c>
      <c r="E58" s="66">
        <v>0</v>
      </c>
      <c r="F58" s="66">
        <v>14.97</v>
      </c>
      <c r="G58" s="67">
        <f>(D58*4)+(E58*9)+(F58*4)</f>
        <v>59.88</v>
      </c>
      <c r="H58" s="67">
        <v>70</v>
      </c>
      <c r="I58" s="137">
        <v>8.52</v>
      </c>
    </row>
    <row r="59" spans="1:16" ht="35.1" customHeight="1" thickBot="1" x14ac:dyDescent="0.3">
      <c r="A59" s="132" t="s">
        <v>15</v>
      </c>
      <c r="B59" s="213" t="s">
        <v>36</v>
      </c>
      <c r="C59" s="131">
        <v>28.6</v>
      </c>
      <c r="D59" s="24">
        <v>4.62</v>
      </c>
      <c r="E59" s="24">
        <v>0.6</v>
      </c>
      <c r="F59" s="24">
        <v>28.7</v>
      </c>
      <c r="G59" s="26">
        <f>(D59*4)+(E59*9)+(F59*4)</f>
        <v>138.68</v>
      </c>
      <c r="H59" s="26">
        <v>0</v>
      </c>
      <c r="I59" s="137">
        <v>1.79</v>
      </c>
      <c r="J59" s="43">
        <f>I59/C59*1000</f>
        <v>62.587412587412587</v>
      </c>
    </row>
    <row r="60" spans="1:16" ht="9.75" customHeight="1" thickBot="1" x14ac:dyDescent="0.3">
      <c r="A60" s="246"/>
      <c r="B60" s="247"/>
      <c r="C60" s="260"/>
      <c r="D60" s="227"/>
      <c r="E60" s="227"/>
      <c r="F60" s="227"/>
      <c r="G60" s="26"/>
      <c r="H60" s="26"/>
      <c r="I60" s="228"/>
      <c r="J60" s="43" t="e">
        <f>I60/C60*1000</f>
        <v>#DIV/0!</v>
      </c>
    </row>
    <row r="61" spans="1:16" ht="35.1" customHeight="1" thickTop="1" thickBot="1" x14ac:dyDescent="0.3">
      <c r="A61" s="417"/>
      <c r="B61" s="418" t="s">
        <v>8</v>
      </c>
      <c r="C61" s="417"/>
      <c r="D61" s="419">
        <f t="shared" ref="D61:I61" si="4">SUM(D55:D60)</f>
        <v>25.169999999999998</v>
      </c>
      <c r="E61" s="419">
        <f t="shared" si="4"/>
        <v>23.23</v>
      </c>
      <c r="F61" s="419">
        <f t="shared" si="4"/>
        <v>101.31</v>
      </c>
      <c r="G61" s="419">
        <f t="shared" si="4"/>
        <v>714.99</v>
      </c>
      <c r="H61" s="420">
        <f t="shared" si="4"/>
        <v>70</v>
      </c>
      <c r="I61" s="421">
        <f t="shared" si="4"/>
        <v>78</v>
      </c>
    </row>
    <row r="62" spans="1:16" ht="24.95" customHeight="1" thickTop="1" x14ac:dyDescent="0.3">
      <c r="B62" s="32" t="s">
        <v>43</v>
      </c>
      <c r="C62" s="32"/>
      <c r="D62" s="32"/>
      <c r="E62" s="86"/>
      <c r="F62" s="85"/>
      <c r="G62" s="85"/>
      <c r="H62" s="85"/>
    </row>
    <row r="63" spans="1:16" ht="20.25" x14ac:dyDescent="0.3">
      <c r="B63" s="673"/>
      <c r="C63" s="673"/>
      <c r="D63" s="673"/>
      <c r="E63" s="86"/>
      <c r="F63" s="85"/>
      <c r="G63" s="85"/>
      <c r="H63" s="85"/>
    </row>
    <row r="64" spans="1:16" ht="20.25" x14ac:dyDescent="0.3">
      <c r="B64" s="673" t="s">
        <v>44</v>
      </c>
      <c r="C64" s="673"/>
      <c r="D64" s="673"/>
      <c r="E64" s="85"/>
      <c r="F64" s="85"/>
      <c r="G64" s="85"/>
      <c r="H64" s="85"/>
    </row>
    <row r="65" spans="2:8" ht="20.25" x14ac:dyDescent="0.3">
      <c r="B65" s="85"/>
      <c r="C65" s="85"/>
      <c r="D65" s="85"/>
      <c r="E65" s="85"/>
      <c r="F65" s="85"/>
      <c r="G65" s="85"/>
      <c r="H65" s="85"/>
    </row>
    <row r="66" spans="2:8" ht="20.25" x14ac:dyDescent="0.3">
      <c r="B66" s="32" t="s">
        <v>45</v>
      </c>
      <c r="C66" s="32"/>
      <c r="D66" s="32"/>
    </row>
  </sheetData>
  <mergeCells count="11">
    <mergeCell ref="B63:D63"/>
    <mergeCell ref="B64:D64"/>
    <mergeCell ref="C10:C12"/>
    <mergeCell ref="D10:F11"/>
    <mergeCell ref="G10:G11"/>
    <mergeCell ref="B5:F5"/>
    <mergeCell ref="D8:I8"/>
    <mergeCell ref="D9:E9"/>
    <mergeCell ref="I10:I11"/>
    <mergeCell ref="F6:I6"/>
    <mergeCell ref="H10:H11"/>
  </mergeCells>
  <phoneticPr fontId="29" type="noConversion"/>
  <printOptions horizontalCentered="1"/>
  <pageMargins left="0.19685039370078741" right="0.39370078740157483" top="0.19685039370078741" bottom="0.98425196850393704" header="0.70866141732283472" footer="0.51181102362204722"/>
  <pageSetup paperSize="9" scale="38" orientation="portrait" r:id="rId1"/>
  <headerFooter alignWithMargins="0"/>
  <colBreaks count="1" manualBreakCount="1">
    <brk id="10" max="58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74"/>
  <sheetViews>
    <sheetView topLeftCell="A4" zoomScale="60" zoomScaleNormal="60" zoomScaleSheetLayoutView="75" workbookViewId="0">
      <selection activeCell="E16" sqref="E16"/>
    </sheetView>
  </sheetViews>
  <sheetFormatPr defaultRowHeight="18" x14ac:dyDescent="0.25"/>
  <cols>
    <col min="1" max="1" width="10.5" style="1" customWidth="1"/>
    <col min="2" max="2" width="59.5" style="1" customWidth="1"/>
    <col min="3" max="3" width="16.58203125" style="1" customWidth="1"/>
    <col min="4" max="4" width="8" style="1" customWidth="1"/>
    <col min="5" max="5" width="8.6640625" style="1"/>
    <col min="6" max="6" width="7.6640625" style="1" customWidth="1"/>
    <col min="7" max="7" width="9.58203125" style="1" customWidth="1"/>
    <col min="8" max="8" width="6.5" style="1" customWidth="1"/>
    <col min="9" max="9" width="13.33203125" style="1" customWidth="1"/>
    <col min="10" max="10" width="9.41406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173"/>
      <c r="J4" s="173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3" customHeight="1" x14ac:dyDescent="0.35">
      <c r="B6" s="690"/>
      <c r="C6" s="690"/>
      <c r="D6" s="690"/>
      <c r="E6" s="690"/>
      <c r="F6" s="690"/>
    </row>
    <row r="7" spans="1:16" ht="24.95" customHeight="1" x14ac:dyDescent="0.4">
      <c r="F7" s="675" t="s">
        <v>292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39.950000000000003" customHeight="1" thickBot="1" x14ac:dyDescent="0.35">
      <c r="A9" s="35"/>
      <c r="B9" s="35"/>
      <c r="C9" s="35"/>
      <c r="D9" s="677">
        <v>2</v>
      </c>
      <c r="E9" s="677"/>
    </row>
    <row r="10" spans="1:16" ht="37.5" customHeight="1" x14ac:dyDescent="0.25">
      <c r="A10" s="120" t="s">
        <v>0</v>
      </c>
      <c r="B10" s="121" t="s">
        <v>2</v>
      </c>
      <c r="C10" s="678" t="s">
        <v>18</v>
      </c>
      <c r="D10" s="681" t="s">
        <v>19</v>
      </c>
      <c r="E10" s="682"/>
      <c r="F10" s="683"/>
      <c r="G10" s="681" t="s">
        <v>21</v>
      </c>
      <c r="H10" s="678" t="s">
        <v>102</v>
      </c>
      <c r="I10" s="678" t="s">
        <v>23</v>
      </c>
      <c r="J10" s="44"/>
      <c r="K10" s="44"/>
      <c r="L10" s="44"/>
      <c r="M10" s="38"/>
      <c r="N10" s="44"/>
      <c r="O10" s="44"/>
      <c r="P10" s="44"/>
    </row>
    <row r="11" spans="1:16" ht="37.5" customHeight="1" thickBot="1" x14ac:dyDescent="0.3">
      <c r="A11" s="122" t="s">
        <v>1</v>
      </c>
      <c r="B11" s="123" t="s">
        <v>3</v>
      </c>
      <c r="C11" s="679"/>
      <c r="D11" s="684"/>
      <c r="E11" s="685"/>
      <c r="F11" s="686"/>
      <c r="G11" s="687"/>
      <c r="H11" s="688"/>
      <c r="I11" s="688"/>
      <c r="J11" s="44"/>
      <c r="K11" s="44"/>
      <c r="L11" s="44"/>
      <c r="M11" s="44"/>
      <c r="N11" s="44"/>
      <c r="O11" s="44"/>
      <c r="P11" s="44"/>
    </row>
    <row r="12" spans="1:16" ht="27" thickBot="1" x14ac:dyDescent="0.3">
      <c r="A12" s="124"/>
      <c r="B12" s="126"/>
      <c r="C12" s="680"/>
      <c r="D12" s="127" t="s">
        <v>4</v>
      </c>
      <c r="E12" s="127" t="s">
        <v>5</v>
      </c>
      <c r="F12" s="127" t="s">
        <v>6</v>
      </c>
      <c r="G12" s="128"/>
      <c r="H12" s="128"/>
      <c r="I12" s="129"/>
      <c r="J12" s="28"/>
      <c r="K12" s="28"/>
      <c r="L12" s="28"/>
      <c r="M12" s="28"/>
      <c r="N12" s="28"/>
      <c r="O12" s="28"/>
      <c r="P12" s="28"/>
    </row>
    <row r="13" spans="1:16" ht="25.5" customHeight="1" thickBot="1" x14ac:dyDescent="0.3">
      <c r="A13" s="13"/>
      <c r="B13" s="49" t="s">
        <v>106</v>
      </c>
      <c r="C13" s="13"/>
      <c r="D13" s="13"/>
      <c r="E13" s="13"/>
      <c r="F13" s="13"/>
      <c r="G13" s="46"/>
      <c r="H13" s="46"/>
      <c r="I13" s="20"/>
      <c r="J13" s="28"/>
      <c r="K13" s="28"/>
      <c r="L13" s="28"/>
      <c r="M13" s="28"/>
      <c r="N13" s="28"/>
      <c r="O13" s="28"/>
      <c r="P13" s="28"/>
    </row>
    <row r="14" spans="1:16" ht="69" customHeight="1" thickBot="1" x14ac:dyDescent="0.3">
      <c r="A14" s="131" t="s">
        <v>86</v>
      </c>
      <c r="B14" s="196" t="s">
        <v>96</v>
      </c>
      <c r="C14" s="197" t="s">
        <v>162</v>
      </c>
      <c r="D14" s="24">
        <v>15.6</v>
      </c>
      <c r="E14" s="36">
        <v>17.600000000000001</v>
      </c>
      <c r="F14" s="36">
        <v>53.2</v>
      </c>
      <c r="G14" s="63">
        <f>(D14+F14)*4+E14*9</f>
        <v>433.6</v>
      </c>
      <c r="H14" s="63">
        <v>0</v>
      </c>
      <c r="I14" s="137">
        <v>60.47</v>
      </c>
      <c r="J14" s="37"/>
      <c r="K14" s="37"/>
      <c r="L14" s="43"/>
      <c r="M14" s="37"/>
      <c r="N14" s="37"/>
      <c r="O14" s="37"/>
      <c r="P14" s="37"/>
    </row>
    <row r="15" spans="1:16" ht="33.75" customHeight="1" thickBot="1" x14ac:dyDescent="0.3">
      <c r="A15" s="131" t="s">
        <v>87</v>
      </c>
      <c r="B15" s="196" t="s">
        <v>14</v>
      </c>
      <c r="C15" s="197">
        <v>200</v>
      </c>
      <c r="D15" s="24">
        <v>1.4</v>
      </c>
      <c r="E15" s="24">
        <v>1.6</v>
      </c>
      <c r="F15" s="24">
        <v>16.399999999999999</v>
      </c>
      <c r="G15" s="63">
        <f>(D15+F15)*4+E15*9</f>
        <v>85.6</v>
      </c>
      <c r="H15" s="63">
        <v>0</v>
      </c>
      <c r="I15" s="148">
        <v>5.29</v>
      </c>
      <c r="J15" s="37"/>
      <c r="K15" s="37"/>
      <c r="L15" s="37"/>
      <c r="M15" s="37"/>
      <c r="N15" s="37"/>
      <c r="O15" s="37"/>
      <c r="P15" s="37"/>
    </row>
    <row r="16" spans="1:16" ht="35.25" customHeight="1" thickBot="1" x14ac:dyDescent="0.3">
      <c r="A16" s="131" t="s">
        <v>76</v>
      </c>
      <c r="B16" s="196" t="s">
        <v>36</v>
      </c>
      <c r="C16" s="197">
        <v>19.8</v>
      </c>
      <c r="D16" s="24">
        <v>2.4</v>
      </c>
      <c r="E16" s="24">
        <v>0.3</v>
      </c>
      <c r="F16" s="24">
        <v>14.1</v>
      </c>
      <c r="G16" s="63">
        <f>(D16+F16)*4+E16*9</f>
        <v>68.7</v>
      </c>
      <c r="H16" s="112">
        <v>0</v>
      </c>
      <c r="I16" s="160">
        <v>1.24</v>
      </c>
      <c r="J16" s="43">
        <f>I16/C16*1000</f>
        <v>62.62626262626263</v>
      </c>
      <c r="K16" s="37"/>
      <c r="L16" s="37"/>
      <c r="M16" s="37"/>
      <c r="N16" s="37"/>
      <c r="O16" s="37"/>
      <c r="P16" s="37"/>
    </row>
    <row r="17" spans="1:17" ht="9" customHeight="1" thickBot="1" x14ac:dyDescent="0.3">
      <c r="A17" s="131"/>
      <c r="B17" s="196"/>
      <c r="C17" s="131"/>
      <c r="D17" s="24"/>
      <c r="E17" s="24"/>
      <c r="F17" s="24"/>
      <c r="G17" s="54"/>
      <c r="H17" s="26"/>
      <c r="I17" s="148"/>
      <c r="J17" s="43" t="e">
        <f>I17/C17*1000</f>
        <v>#DIV/0!</v>
      </c>
      <c r="K17" s="37"/>
      <c r="L17" s="37"/>
      <c r="M17" s="37"/>
      <c r="N17" s="37"/>
      <c r="O17" s="37"/>
      <c r="P17" s="37"/>
    </row>
    <row r="18" spans="1:17" ht="31.5" customHeight="1" thickTop="1" thickBot="1" x14ac:dyDescent="0.3">
      <c r="A18" s="417"/>
      <c r="B18" s="418" t="s">
        <v>8</v>
      </c>
      <c r="C18" s="417"/>
      <c r="D18" s="419">
        <f t="shared" ref="D18:I18" si="0">SUM(D14:D17)</f>
        <v>19.399999999999999</v>
      </c>
      <c r="E18" s="419">
        <f t="shared" si="0"/>
        <v>19.500000000000004</v>
      </c>
      <c r="F18" s="419">
        <f t="shared" si="0"/>
        <v>83.699999999999989</v>
      </c>
      <c r="G18" s="420">
        <f t="shared" si="0"/>
        <v>587.90000000000009</v>
      </c>
      <c r="H18" s="420">
        <f t="shared" si="0"/>
        <v>0</v>
      </c>
      <c r="I18" s="421">
        <f t="shared" si="0"/>
        <v>67</v>
      </c>
      <c r="J18" s="28"/>
      <c r="K18" s="28"/>
      <c r="L18" s="28"/>
      <c r="M18" s="28"/>
      <c r="N18" s="28"/>
      <c r="O18" s="28"/>
      <c r="P18" s="28"/>
    </row>
    <row r="19" spans="1:17" ht="22.5" customHeight="1" thickTop="1" thickBot="1" x14ac:dyDescent="0.3">
      <c r="A19" s="276"/>
      <c r="B19" s="49" t="s">
        <v>107</v>
      </c>
      <c r="C19" s="168"/>
      <c r="D19" s="100"/>
      <c r="E19" s="100"/>
      <c r="F19" s="100"/>
      <c r="G19" s="116"/>
      <c r="H19" s="427"/>
      <c r="I19" s="428"/>
      <c r="J19" s="28"/>
      <c r="K19" s="28"/>
      <c r="L19" s="28"/>
      <c r="M19" s="28"/>
      <c r="N19" s="28"/>
      <c r="O19" s="28"/>
      <c r="P19" s="28"/>
    </row>
    <row r="20" spans="1:17" ht="62.25" customHeight="1" thickBot="1" x14ac:dyDescent="0.3">
      <c r="A20" s="131" t="s">
        <v>86</v>
      </c>
      <c r="B20" s="196" t="s">
        <v>96</v>
      </c>
      <c r="C20" s="315" t="s">
        <v>163</v>
      </c>
      <c r="D20" s="311">
        <v>19.2</v>
      </c>
      <c r="E20" s="311">
        <v>21.5</v>
      </c>
      <c r="F20" s="312">
        <v>65.3</v>
      </c>
      <c r="G20" s="63">
        <f>(D20+F20)*4+E20*9</f>
        <v>531.5</v>
      </c>
      <c r="H20" s="313">
        <v>0</v>
      </c>
      <c r="I20" s="329">
        <v>71.209999999999994</v>
      </c>
      <c r="J20" s="28"/>
      <c r="K20" s="28"/>
      <c r="L20" s="28"/>
      <c r="M20" s="28"/>
      <c r="N20" s="28"/>
      <c r="O20" s="28"/>
      <c r="P20" s="28"/>
    </row>
    <row r="21" spans="1:17" ht="31.5" customHeight="1" thickBot="1" x14ac:dyDescent="0.3">
      <c r="A21" s="131" t="s">
        <v>87</v>
      </c>
      <c r="B21" s="196" t="s">
        <v>14</v>
      </c>
      <c r="C21" s="197">
        <v>200</v>
      </c>
      <c r="D21" s="24">
        <v>1.4</v>
      </c>
      <c r="E21" s="24">
        <v>1.6</v>
      </c>
      <c r="F21" s="24">
        <v>16.399999999999999</v>
      </c>
      <c r="G21" s="63">
        <f>(D21+F21)*4+E21*9</f>
        <v>85.6</v>
      </c>
      <c r="H21" s="63">
        <v>0</v>
      </c>
      <c r="I21" s="148">
        <v>5.29</v>
      </c>
      <c r="J21" s="28"/>
      <c r="K21" s="28"/>
      <c r="L21" s="28"/>
      <c r="M21" s="28"/>
      <c r="N21" s="28"/>
      <c r="O21" s="28"/>
      <c r="P21" s="28"/>
    </row>
    <row r="22" spans="1:17" ht="31.5" customHeight="1" thickBot="1" x14ac:dyDescent="0.3">
      <c r="A22" s="167" t="s">
        <v>76</v>
      </c>
      <c r="B22" s="194" t="s">
        <v>36</v>
      </c>
      <c r="C22" s="195">
        <v>23.95</v>
      </c>
      <c r="D22" s="36">
        <v>2.4</v>
      </c>
      <c r="E22" s="36">
        <v>0.3</v>
      </c>
      <c r="F22" s="36">
        <v>14.1</v>
      </c>
      <c r="G22" s="63">
        <f>(D22+F22)*4+E22*9</f>
        <v>68.7</v>
      </c>
      <c r="H22" s="63">
        <v>0</v>
      </c>
      <c r="I22" s="233">
        <v>1.5</v>
      </c>
      <c r="J22" s="43">
        <f>I22/C22*1000</f>
        <v>62.630480167014611</v>
      </c>
      <c r="K22" s="28"/>
      <c r="L22" s="28"/>
      <c r="M22" s="28"/>
      <c r="N22" s="28"/>
      <c r="O22" s="28"/>
      <c r="P22" s="28"/>
    </row>
    <row r="23" spans="1:17" ht="10.5" customHeight="1" thickBot="1" x14ac:dyDescent="0.3">
      <c r="A23" s="131"/>
      <c r="B23" s="196"/>
      <c r="C23" s="131"/>
      <c r="D23" s="24"/>
      <c r="E23" s="24"/>
      <c r="F23" s="24"/>
      <c r="G23" s="54"/>
      <c r="H23" s="26"/>
      <c r="I23" s="148"/>
      <c r="J23" s="43" t="e">
        <f>I23/C23*1000</f>
        <v>#DIV/0!</v>
      </c>
      <c r="K23" s="28"/>
      <c r="L23" s="28"/>
      <c r="M23" s="28"/>
      <c r="N23" s="28"/>
      <c r="O23" s="28"/>
      <c r="P23" s="28"/>
    </row>
    <row r="24" spans="1:17" ht="31.5" customHeight="1" thickTop="1" thickBot="1" x14ac:dyDescent="0.3">
      <c r="A24" s="417"/>
      <c r="B24" s="418" t="s">
        <v>8</v>
      </c>
      <c r="C24" s="423"/>
      <c r="D24" s="419">
        <f t="shared" ref="D24:I24" si="1">SUM(D20:D23)</f>
        <v>22.999999999999996</v>
      </c>
      <c r="E24" s="419">
        <f t="shared" si="1"/>
        <v>23.400000000000002</v>
      </c>
      <c r="F24" s="419">
        <f t="shared" si="1"/>
        <v>95.799999999999983</v>
      </c>
      <c r="G24" s="420">
        <f t="shared" si="1"/>
        <v>685.80000000000007</v>
      </c>
      <c r="H24" s="420">
        <f t="shared" si="1"/>
        <v>0</v>
      </c>
      <c r="I24" s="424">
        <f t="shared" si="1"/>
        <v>78</v>
      </c>
      <c r="J24" s="28"/>
      <c r="K24" s="28"/>
      <c r="L24" s="28"/>
      <c r="M24" s="28"/>
      <c r="N24" s="28"/>
      <c r="O24" s="28"/>
      <c r="P24" s="28"/>
    </row>
    <row r="25" spans="1:17" ht="21" customHeight="1" thickTop="1" thickBot="1" x14ac:dyDescent="0.3">
      <c r="A25" s="15"/>
      <c r="B25" s="96" t="s">
        <v>30</v>
      </c>
      <c r="C25" s="18"/>
      <c r="D25" s="18"/>
      <c r="E25" s="18"/>
      <c r="F25" s="18"/>
      <c r="G25" s="192"/>
      <c r="H25" s="192"/>
      <c r="I25" s="151"/>
      <c r="J25" s="28"/>
      <c r="K25" s="28"/>
      <c r="L25" s="28"/>
      <c r="M25" s="28"/>
      <c r="N25" s="28"/>
      <c r="O25" s="28"/>
      <c r="P25" s="28"/>
      <c r="Q25" s="27"/>
    </row>
    <row r="26" spans="1:17" ht="47.25" customHeight="1" thickBot="1" x14ac:dyDescent="0.3">
      <c r="A26" s="269">
        <v>114</v>
      </c>
      <c r="B26" s="194" t="s">
        <v>133</v>
      </c>
      <c r="C26" s="648" t="s">
        <v>124</v>
      </c>
      <c r="D26" s="36">
        <v>2.4</v>
      </c>
      <c r="E26" s="36">
        <v>3.53</v>
      </c>
      <c r="F26" s="36">
        <v>16.600000000000001</v>
      </c>
      <c r="G26" s="26">
        <f>(D26*4)+(E26*9)+(F26*4)</f>
        <v>107.77000000000001</v>
      </c>
      <c r="H26" s="26">
        <v>0</v>
      </c>
      <c r="I26" s="148">
        <v>7.64</v>
      </c>
      <c r="J26" s="37"/>
      <c r="K26" s="37"/>
      <c r="L26" s="37"/>
      <c r="M26" s="37"/>
      <c r="N26" s="37"/>
      <c r="O26" s="37"/>
      <c r="P26" s="37"/>
      <c r="Q26" s="28"/>
    </row>
    <row r="27" spans="1:17" ht="43.5" customHeight="1" thickBot="1" x14ac:dyDescent="0.3">
      <c r="A27" s="131" t="s">
        <v>88</v>
      </c>
      <c r="B27" s="196" t="s">
        <v>95</v>
      </c>
      <c r="C27" s="603" t="s">
        <v>206</v>
      </c>
      <c r="D27" s="24">
        <v>13.5</v>
      </c>
      <c r="E27" s="24">
        <v>16.77</v>
      </c>
      <c r="F27" s="24">
        <v>2.7</v>
      </c>
      <c r="G27" s="63">
        <f>(D27+F27)*4+E27*9</f>
        <v>215.73000000000002</v>
      </c>
      <c r="H27" s="63">
        <v>0</v>
      </c>
      <c r="I27" s="137">
        <v>45.29</v>
      </c>
      <c r="J27" s="37"/>
      <c r="K27" s="37"/>
      <c r="L27" s="37"/>
      <c r="M27" s="37"/>
      <c r="N27" s="37"/>
      <c r="O27" s="37"/>
      <c r="P27" s="37"/>
      <c r="Q27" s="27"/>
    </row>
    <row r="28" spans="1:17" ht="48" customHeight="1" thickBot="1" x14ac:dyDescent="0.3">
      <c r="A28" s="131" t="s">
        <v>239</v>
      </c>
      <c r="B28" s="196" t="s">
        <v>240</v>
      </c>
      <c r="C28" s="603">
        <v>180</v>
      </c>
      <c r="D28" s="24">
        <v>3.3</v>
      </c>
      <c r="E28" s="24">
        <v>5.5</v>
      </c>
      <c r="F28" s="24">
        <v>27.4</v>
      </c>
      <c r="G28" s="63">
        <f>(D28+F28)*4+E28*9</f>
        <v>172.3</v>
      </c>
      <c r="H28" s="63">
        <v>0</v>
      </c>
      <c r="I28" s="148">
        <v>14.51</v>
      </c>
      <c r="J28" s="37"/>
      <c r="K28" s="37"/>
      <c r="L28" s="37"/>
      <c r="M28" s="37"/>
      <c r="N28" s="37"/>
      <c r="O28" s="37"/>
      <c r="P28" s="37"/>
    </row>
    <row r="29" spans="1:17" ht="51.75" customHeight="1" thickBot="1" x14ac:dyDescent="0.3">
      <c r="A29" s="131">
        <v>523</v>
      </c>
      <c r="B29" s="212" t="s">
        <v>165</v>
      </c>
      <c r="C29" s="125">
        <v>15</v>
      </c>
      <c r="D29" s="36">
        <v>0.42</v>
      </c>
      <c r="E29" s="36">
        <v>0.66</v>
      </c>
      <c r="F29" s="36">
        <v>3.6</v>
      </c>
      <c r="G29" s="63">
        <f>(D29+F29)*4+E29*9</f>
        <v>22.020000000000003</v>
      </c>
      <c r="H29" s="54">
        <v>0</v>
      </c>
      <c r="I29" s="148">
        <v>5.29</v>
      </c>
      <c r="J29" s="37"/>
      <c r="K29" s="37"/>
      <c r="L29" s="37"/>
      <c r="M29" s="37"/>
      <c r="N29" s="37"/>
      <c r="O29" s="37"/>
      <c r="P29" s="37"/>
    </row>
    <row r="30" spans="1:17" ht="45.75" customHeight="1" thickBot="1" x14ac:dyDescent="0.3">
      <c r="A30" s="269">
        <v>634</v>
      </c>
      <c r="B30" s="196" t="s">
        <v>99</v>
      </c>
      <c r="C30" s="603" t="s">
        <v>92</v>
      </c>
      <c r="D30" s="66">
        <v>0.2</v>
      </c>
      <c r="E30" s="66">
        <v>0.08</v>
      </c>
      <c r="F30" s="66">
        <v>17.420000000000002</v>
      </c>
      <c r="G30" s="67">
        <f>(D30*4)+(E30*9)+(F30*4)</f>
        <v>71.2</v>
      </c>
      <c r="H30" s="67">
        <v>60</v>
      </c>
      <c r="I30" s="137">
        <v>8.44</v>
      </c>
      <c r="J30" s="37"/>
      <c r="K30" s="37"/>
      <c r="L30" s="37"/>
      <c r="M30" s="37"/>
      <c r="N30" s="37"/>
      <c r="O30" s="37"/>
      <c r="P30" s="37"/>
    </row>
    <row r="31" spans="1:17" ht="41.25" customHeight="1" thickBot="1" x14ac:dyDescent="0.3">
      <c r="A31" s="132" t="s">
        <v>15</v>
      </c>
      <c r="B31" s="213" t="s">
        <v>36</v>
      </c>
      <c r="C31" s="145">
        <v>18.5</v>
      </c>
      <c r="D31" s="24">
        <v>2.2000000000000002</v>
      </c>
      <c r="E31" s="24">
        <v>0.6</v>
      </c>
      <c r="F31" s="24">
        <v>14.9</v>
      </c>
      <c r="G31" s="26">
        <f>(D31*4)+(E31*9)+(F31*4)</f>
        <v>73.8</v>
      </c>
      <c r="H31" s="26">
        <v>0</v>
      </c>
      <c r="I31" s="148">
        <v>1.1599999999999999</v>
      </c>
      <c r="J31" s="43">
        <f>I31/C31*1000</f>
        <v>62.702702702702702</v>
      </c>
      <c r="K31" s="37"/>
      <c r="L31" s="37"/>
      <c r="M31" s="37"/>
      <c r="N31" s="37"/>
      <c r="O31" s="37"/>
      <c r="P31" s="37"/>
    </row>
    <row r="32" spans="1:17" ht="48" customHeight="1" thickBot="1" x14ac:dyDescent="0.3">
      <c r="A32" s="132" t="s">
        <v>15</v>
      </c>
      <c r="B32" s="214" t="s">
        <v>13</v>
      </c>
      <c r="C32" s="143">
        <v>14.4</v>
      </c>
      <c r="D32" s="24">
        <v>2.2000000000000002</v>
      </c>
      <c r="E32" s="24">
        <v>0.6</v>
      </c>
      <c r="F32" s="24">
        <v>14.9</v>
      </c>
      <c r="G32" s="26">
        <f>(D32*4)+(E32*9)+(F32*4)</f>
        <v>73.8</v>
      </c>
      <c r="H32" s="26">
        <v>0</v>
      </c>
      <c r="I32" s="148">
        <v>0.9</v>
      </c>
      <c r="J32" s="43">
        <f>I32/C32*1000</f>
        <v>62.5</v>
      </c>
      <c r="K32" s="28"/>
      <c r="L32" s="28"/>
      <c r="M32" s="28"/>
      <c r="N32" s="28"/>
      <c r="O32" s="28"/>
      <c r="P32" s="28"/>
    </row>
    <row r="33" spans="1:16" ht="42" customHeight="1" thickBot="1" x14ac:dyDescent="0.3">
      <c r="A33" s="246" t="s">
        <v>15</v>
      </c>
      <c r="B33" s="247" t="s">
        <v>33</v>
      </c>
      <c r="C33" s="260" t="s">
        <v>246</v>
      </c>
      <c r="D33" s="227">
        <v>0.6</v>
      </c>
      <c r="E33" s="227">
        <v>0.6</v>
      </c>
      <c r="F33" s="227">
        <v>16.399999999999999</v>
      </c>
      <c r="G33" s="26">
        <f>(D33*4)+(E33*9)+(F33*4)</f>
        <v>73.399999999999991</v>
      </c>
      <c r="H33" s="26">
        <v>0</v>
      </c>
      <c r="I33" s="175">
        <v>12.77</v>
      </c>
      <c r="J33" s="43">
        <f>I33/C33*1000</f>
        <v>109.14529914529913</v>
      </c>
      <c r="K33" s="28"/>
      <c r="L33" s="28"/>
      <c r="M33" s="28"/>
      <c r="N33" s="28"/>
      <c r="O33" s="28"/>
      <c r="P33" s="28"/>
    </row>
    <row r="34" spans="1:16" ht="33" customHeight="1" thickTop="1" thickBot="1" x14ac:dyDescent="0.3">
      <c r="A34" s="417"/>
      <c r="B34" s="418" t="s">
        <v>8</v>
      </c>
      <c r="C34" s="417"/>
      <c r="D34" s="420">
        <f t="shared" ref="D34:I34" si="2">SUM(D26:D33)</f>
        <v>24.82</v>
      </c>
      <c r="E34" s="420">
        <f t="shared" si="2"/>
        <v>28.340000000000003</v>
      </c>
      <c r="F34" s="420">
        <f t="shared" si="2"/>
        <v>113.92000000000002</v>
      </c>
      <c r="G34" s="420">
        <f t="shared" si="2"/>
        <v>810.02</v>
      </c>
      <c r="H34" s="420">
        <f t="shared" si="2"/>
        <v>60</v>
      </c>
      <c r="I34" s="421">
        <f t="shared" si="2"/>
        <v>96</v>
      </c>
      <c r="J34" s="37"/>
      <c r="K34" s="37"/>
      <c r="L34" s="37"/>
      <c r="M34" s="37"/>
      <c r="N34" s="37"/>
      <c r="O34" s="37"/>
      <c r="P34" s="37"/>
    </row>
    <row r="35" spans="1:16" ht="33.75" hidden="1" customHeight="1" thickBot="1" x14ac:dyDescent="0.3">
      <c r="A35" s="15"/>
      <c r="B35" s="77" t="s">
        <v>10</v>
      </c>
      <c r="C35" s="16"/>
      <c r="D35" s="16">
        <f>D18+D34</f>
        <v>44.22</v>
      </c>
      <c r="E35" s="16">
        <f>E18+E34</f>
        <v>47.84</v>
      </c>
      <c r="F35" s="16">
        <f>F18+F34</f>
        <v>197.62</v>
      </c>
      <c r="G35" s="78">
        <f>G18+G34</f>
        <v>1397.92</v>
      </c>
      <c r="H35" s="78"/>
      <c r="I35" s="156"/>
      <c r="J35" s="28"/>
      <c r="K35" s="37"/>
      <c r="L35" s="37"/>
      <c r="M35" s="37"/>
      <c r="N35" s="37"/>
      <c r="O35" s="28"/>
      <c r="P35" s="28"/>
    </row>
    <row r="36" spans="1:16" ht="33.75" hidden="1" customHeight="1" x14ac:dyDescent="0.25">
      <c r="A36" s="79"/>
      <c r="B36" s="80" t="s">
        <v>24</v>
      </c>
      <c r="C36" s="79"/>
      <c r="D36" s="79"/>
      <c r="E36" s="79"/>
      <c r="F36" s="79"/>
      <c r="G36" s="81"/>
      <c r="H36" s="81"/>
      <c r="I36" s="159"/>
      <c r="J36" s="28"/>
      <c r="K36" s="37"/>
      <c r="L36" s="37"/>
      <c r="M36" s="37"/>
      <c r="N36" s="37"/>
      <c r="O36" s="28"/>
      <c r="P36" s="28"/>
    </row>
    <row r="37" spans="1:16" ht="33.75" hidden="1" customHeight="1" x14ac:dyDescent="0.25">
      <c r="A37" s="79"/>
      <c r="B37" s="82"/>
      <c r="C37" s="79"/>
      <c r="D37" s="79"/>
      <c r="E37" s="79"/>
      <c r="F37" s="79"/>
      <c r="G37" s="81"/>
      <c r="H37" s="81"/>
      <c r="I37" s="159"/>
      <c r="J37" s="28"/>
      <c r="K37" s="37"/>
      <c r="L37" s="37"/>
      <c r="M37" s="37"/>
      <c r="N37" s="37"/>
      <c r="O37" s="28"/>
      <c r="P37" s="28"/>
    </row>
    <row r="38" spans="1:16" ht="33.75" hidden="1" customHeight="1" x14ac:dyDescent="0.25">
      <c r="A38" s="79"/>
      <c r="B38" s="82"/>
      <c r="C38" s="79"/>
      <c r="D38" s="79"/>
      <c r="E38" s="79"/>
      <c r="F38" s="79"/>
      <c r="G38" s="81"/>
      <c r="H38" s="81"/>
      <c r="I38" s="159"/>
      <c r="J38" s="28"/>
      <c r="K38" s="37"/>
      <c r="L38" s="37"/>
      <c r="M38" s="37"/>
      <c r="N38" s="37"/>
      <c r="O38" s="28"/>
      <c r="P38" s="28"/>
    </row>
    <row r="39" spans="1:16" ht="33.75" hidden="1" customHeight="1" x14ac:dyDescent="0.25">
      <c r="A39" s="79"/>
      <c r="B39" s="82"/>
      <c r="C39" s="79"/>
      <c r="D39" s="79"/>
      <c r="E39" s="79"/>
      <c r="F39" s="79"/>
      <c r="G39" s="81"/>
      <c r="H39" s="81"/>
      <c r="I39" s="159"/>
      <c r="J39" s="28"/>
      <c r="K39" s="37"/>
      <c r="L39" s="37"/>
      <c r="M39" s="37"/>
      <c r="N39" s="37"/>
      <c r="O39" s="28"/>
      <c r="P39" s="28"/>
    </row>
    <row r="40" spans="1:16" ht="33.75" hidden="1" customHeight="1" thickBot="1" x14ac:dyDescent="0.3">
      <c r="A40" s="79"/>
      <c r="B40" s="73" t="s">
        <v>8</v>
      </c>
      <c r="C40" s="68"/>
      <c r="D40" s="79"/>
      <c r="E40" s="79"/>
      <c r="F40" s="79"/>
      <c r="G40" s="81"/>
      <c r="H40" s="81"/>
      <c r="I40" s="159"/>
      <c r="J40" s="28"/>
      <c r="K40" s="37"/>
      <c r="L40" s="37"/>
      <c r="M40" s="37"/>
      <c r="N40" s="37"/>
      <c r="O40" s="28"/>
      <c r="P40" s="28"/>
    </row>
    <row r="41" spans="1:16" ht="35.1" customHeight="1" thickTop="1" thickBot="1" x14ac:dyDescent="0.3">
      <c r="A41" s="15"/>
      <c r="B41" s="96" t="s">
        <v>31</v>
      </c>
      <c r="C41" s="15"/>
      <c r="D41" s="15"/>
      <c r="E41" s="15"/>
      <c r="F41" s="15"/>
      <c r="G41" s="83"/>
      <c r="H41" s="83"/>
      <c r="I41" s="151"/>
      <c r="J41" s="28"/>
      <c r="K41" s="37"/>
      <c r="L41" s="37"/>
      <c r="M41" s="37"/>
      <c r="N41" s="37"/>
      <c r="O41" s="28"/>
      <c r="P41" s="28"/>
    </row>
    <row r="42" spans="1:16" ht="35.1" customHeight="1" thickBot="1" x14ac:dyDescent="0.3">
      <c r="A42" s="269">
        <v>114</v>
      </c>
      <c r="B42" s="194" t="s">
        <v>133</v>
      </c>
      <c r="C42" s="195" t="s">
        <v>160</v>
      </c>
      <c r="D42" s="36">
        <v>2.9</v>
      </c>
      <c r="E42" s="36">
        <v>4.4000000000000004</v>
      </c>
      <c r="F42" s="36">
        <v>20</v>
      </c>
      <c r="G42" s="26">
        <f>(D42*4)+(E42*9)+(F42*4)</f>
        <v>131.19999999999999</v>
      </c>
      <c r="H42" s="26">
        <v>0</v>
      </c>
      <c r="I42" s="148">
        <v>9.25</v>
      </c>
      <c r="J42" s="37"/>
      <c r="K42" s="37"/>
      <c r="L42" s="37"/>
      <c r="M42" s="37"/>
      <c r="N42" s="37"/>
      <c r="O42" s="37"/>
      <c r="P42" s="37"/>
    </row>
    <row r="43" spans="1:16" ht="35.1" customHeight="1" thickBot="1" x14ac:dyDescent="0.3">
      <c r="A43" s="131" t="s">
        <v>88</v>
      </c>
      <c r="B43" s="196" t="s">
        <v>95</v>
      </c>
      <c r="C43" s="197" t="s">
        <v>142</v>
      </c>
      <c r="D43" s="24">
        <v>15.7</v>
      </c>
      <c r="E43" s="24">
        <v>17.600000000000001</v>
      </c>
      <c r="F43" s="24">
        <v>27.3</v>
      </c>
      <c r="G43" s="63">
        <f>(D43+F43)*4+E43*9</f>
        <v>330.4</v>
      </c>
      <c r="H43" s="63">
        <v>0</v>
      </c>
      <c r="I43" s="137">
        <v>54.37</v>
      </c>
      <c r="J43" s="37"/>
      <c r="K43" s="37"/>
      <c r="L43" s="37"/>
      <c r="M43" s="37"/>
      <c r="N43" s="37"/>
      <c r="O43" s="37"/>
      <c r="P43" s="37"/>
    </row>
    <row r="44" spans="1:16" ht="35.1" customHeight="1" thickBot="1" x14ac:dyDescent="0.3">
      <c r="A44" s="131" t="s">
        <v>239</v>
      </c>
      <c r="B44" s="196" t="s">
        <v>240</v>
      </c>
      <c r="C44" s="603">
        <v>220</v>
      </c>
      <c r="D44" s="24">
        <v>4.2</v>
      </c>
      <c r="E44" s="24">
        <v>4.13</v>
      </c>
      <c r="F44" s="24">
        <v>25.54</v>
      </c>
      <c r="G44" s="63">
        <f>(D44+F44)*4+E44*9</f>
        <v>156.13</v>
      </c>
      <c r="H44" s="63">
        <v>0</v>
      </c>
      <c r="I44" s="148">
        <v>17.73</v>
      </c>
      <c r="J44" s="37"/>
      <c r="K44" s="37"/>
      <c r="L44" s="37"/>
      <c r="M44" s="37"/>
      <c r="N44" s="37"/>
      <c r="O44" s="37"/>
      <c r="P44" s="37"/>
    </row>
    <row r="45" spans="1:16" ht="35.1" customHeight="1" thickBot="1" x14ac:dyDescent="0.3">
      <c r="A45" s="131">
        <v>523</v>
      </c>
      <c r="B45" s="212" t="s">
        <v>165</v>
      </c>
      <c r="C45" s="125">
        <v>25</v>
      </c>
      <c r="D45" s="36">
        <v>0.65</v>
      </c>
      <c r="E45" s="36">
        <v>0.9</v>
      </c>
      <c r="F45" s="36">
        <v>4.8</v>
      </c>
      <c r="G45" s="63">
        <f>(D45+F45)*4+E45*9</f>
        <v>29.9</v>
      </c>
      <c r="H45" s="54">
        <v>0</v>
      </c>
      <c r="I45" s="148">
        <v>8.89</v>
      </c>
      <c r="J45" s="37"/>
      <c r="K45" s="37"/>
      <c r="L45" s="37"/>
      <c r="M45" s="37"/>
      <c r="N45" s="37"/>
      <c r="O45" s="37"/>
      <c r="P45" s="37"/>
    </row>
    <row r="46" spans="1:16" ht="35.1" customHeight="1" thickBot="1" x14ac:dyDescent="0.3">
      <c r="A46" s="269">
        <v>634</v>
      </c>
      <c r="B46" s="196" t="s">
        <v>99</v>
      </c>
      <c r="C46" s="197" t="s">
        <v>93</v>
      </c>
      <c r="D46" s="66">
        <v>0.2</v>
      </c>
      <c r="E46" s="66">
        <v>0.08</v>
      </c>
      <c r="F46" s="66">
        <v>17.420000000000002</v>
      </c>
      <c r="G46" s="67">
        <f>(D46*4)+(E46*9)+(F46*4)</f>
        <v>71.2</v>
      </c>
      <c r="H46" s="67">
        <v>70</v>
      </c>
      <c r="I46" s="137">
        <v>8.52</v>
      </c>
      <c r="J46" s="37"/>
      <c r="K46" s="37"/>
      <c r="L46" s="37"/>
      <c r="M46" s="37"/>
      <c r="N46" s="37"/>
      <c r="O46" s="37"/>
      <c r="P46" s="37"/>
    </row>
    <row r="47" spans="1:16" ht="35.1" customHeight="1" thickBot="1" x14ac:dyDescent="0.3">
      <c r="A47" s="132" t="s">
        <v>15</v>
      </c>
      <c r="B47" s="213" t="s">
        <v>36</v>
      </c>
      <c r="C47" s="131">
        <v>37</v>
      </c>
      <c r="D47" s="24">
        <v>1.7</v>
      </c>
      <c r="E47" s="24">
        <v>0.4</v>
      </c>
      <c r="F47" s="24">
        <v>11.6</v>
      </c>
      <c r="G47" s="26">
        <f>(D47*4)+(E47*9)+(F47*4)</f>
        <v>56.8</v>
      </c>
      <c r="H47" s="26">
        <v>0</v>
      </c>
      <c r="I47" s="137">
        <v>2.3199999999999998</v>
      </c>
      <c r="J47" s="43">
        <f>I47/C47*1000</f>
        <v>62.702702702702702</v>
      </c>
      <c r="K47" s="37"/>
      <c r="L47" s="37"/>
      <c r="M47" s="37"/>
      <c r="N47" s="37"/>
      <c r="O47" s="37"/>
      <c r="P47" s="37"/>
    </row>
    <row r="48" spans="1:16" ht="33.75" customHeight="1" thickBot="1" x14ac:dyDescent="0.3">
      <c r="A48" s="132" t="s">
        <v>15</v>
      </c>
      <c r="B48" s="214" t="s">
        <v>13</v>
      </c>
      <c r="C48" s="169">
        <v>18.3</v>
      </c>
      <c r="D48" s="24">
        <v>1.1299999999999999</v>
      </c>
      <c r="E48" s="24">
        <v>0.3</v>
      </c>
      <c r="F48" s="24">
        <v>7.47</v>
      </c>
      <c r="G48" s="26">
        <f>(D48*4)+(E48*9)+(F48*4)</f>
        <v>37.099999999999994</v>
      </c>
      <c r="H48" s="26">
        <v>0</v>
      </c>
      <c r="I48" s="148">
        <v>1.1499999999999999</v>
      </c>
      <c r="J48" s="43">
        <f>I48/C48*1000</f>
        <v>62.841530054644792</v>
      </c>
      <c r="K48" s="37"/>
      <c r="L48" s="37"/>
      <c r="M48" s="37"/>
      <c r="N48" s="37"/>
      <c r="O48" s="37"/>
      <c r="P48" s="37"/>
    </row>
    <row r="49" spans="1:16" ht="35.1" customHeight="1" thickBot="1" x14ac:dyDescent="0.3">
      <c r="A49" s="246" t="s">
        <v>15</v>
      </c>
      <c r="B49" s="247" t="s">
        <v>33</v>
      </c>
      <c r="C49" s="260" t="s">
        <v>246</v>
      </c>
      <c r="D49" s="227">
        <v>0.6</v>
      </c>
      <c r="E49" s="227">
        <v>0.6</v>
      </c>
      <c r="F49" s="227">
        <v>16.399999999999999</v>
      </c>
      <c r="G49" s="26">
        <f>(D49*4)+(E49*9)+(F49*4)</f>
        <v>73.399999999999991</v>
      </c>
      <c r="H49" s="26">
        <v>0</v>
      </c>
      <c r="I49" s="175">
        <v>12.77</v>
      </c>
      <c r="J49" s="43">
        <f>I49/C49*1000</f>
        <v>109.14529914529913</v>
      </c>
      <c r="K49" s="37"/>
      <c r="L49" s="37"/>
      <c r="M49" s="37"/>
      <c r="N49" s="28"/>
      <c r="O49" s="37"/>
      <c r="P49" s="28"/>
    </row>
    <row r="50" spans="1:16" ht="35.1" customHeight="1" thickTop="1" thickBot="1" x14ac:dyDescent="0.3">
      <c r="A50" s="417"/>
      <c r="B50" s="418" t="s">
        <v>8</v>
      </c>
      <c r="C50" s="417"/>
      <c r="D50" s="419">
        <f>SUM(D40:D49)</f>
        <v>27.079999999999995</v>
      </c>
      <c r="E50" s="419">
        <f>SUM(E40:E49)</f>
        <v>28.409999999999997</v>
      </c>
      <c r="F50" s="419">
        <f>SUM(F40:F49)</f>
        <v>130.53</v>
      </c>
      <c r="G50" s="420">
        <f>SUM(G42:G49)</f>
        <v>886.13</v>
      </c>
      <c r="H50" s="420">
        <f>SUM(H42:H49)</f>
        <v>70</v>
      </c>
      <c r="I50" s="421">
        <f>SUM(I42:I49)</f>
        <v>114.99999999999999</v>
      </c>
      <c r="J50" s="28"/>
      <c r="K50" s="37"/>
      <c r="L50" s="37"/>
      <c r="M50" s="37"/>
      <c r="N50" s="28"/>
      <c r="O50" s="37"/>
      <c r="P50" s="28"/>
    </row>
    <row r="51" spans="1:16" ht="24.95" customHeight="1" thickTop="1" thickBot="1" x14ac:dyDescent="0.3">
      <c r="A51" s="18"/>
      <c r="B51" s="59" t="s">
        <v>24</v>
      </c>
      <c r="C51" s="17"/>
      <c r="D51" s="71"/>
      <c r="E51" s="71"/>
      <c r="F51" s="71"/>
      <c r="G51" s="429"/>
      <c r="H51" s="429"/>
      <c r="I51" s="150"/>
      <c r="J51" s="28"/>
      <c r="K51" s="37"/>
      <c r="L51" s="37"/>
      <c r="M51" s="37"/>
      <c r="N51" s="28"/>
      <c r="O51" s="37"/>
      <c r="P51" s="28"/>
    </row>
    <row r="52" spans="1:16" ht="30.75" customHeight="1" thickBot="1" x14ac:dyDescent="0.3">
      <c r="A52" s="185"/>
      <c r="B52" s="368" t="s">
        <v>187</v>
      </c>
      <c r="C52" s="187">
        <v>75</v>
      </c>
      <c r="D52" s="106">
        <v>3.5</v>
      </c>
      <c r="E52" s="106">
        <v>13.7</v>
      </c>
      <c r="F52" s="106">
        <v>36.6</v>
      </c>
      <c r="G52" s="67">
        <f>(D52*4)+(E52*9)+(F52*4)</f>
        <v>283.70000000000005</v>
      </c>
      <c r="H52" s="67">
        <v>0</v>
      </c>
      <c r="I52" s="188">
        <v>10.08</v>
      </c>
      <c r="J52" s="184"/>
      <c r="K52" s="37"/>
      <c r="L52" s="37"/>
      <c r="M52" s="37"/>
      <c r="N52" s="28"/>
      <c r="O52" s="37"/>
      <c r="P52" s="28"/>
    </row>
    <row r="53" spans="1:16" ht="42" customHeight="1" thickBot="1" x14ac:dyDescent="0.3">
      <c r="A53" s="430"/>
      <c r="B53" s="431" t="s">
        <v>11</v>
      </c>
      <c r="C53" s="432">
        <v>200</v>
      </c>
      <c r="D53" s="92">
        <v>3.8</v>
      </c>
      <c r="E53" s="92">
        <v>3.2</v>
      </c>
      <c r="F53" s="92">
        <v>20.170000000000002</v>
      </c>
      <c r="G53" s="67">
        <f>(D53*4)+(E53*9)+(F53*4)</f>
        <v>124.68</v>
      </c>
      <c r="H53" s="67">
        <v>0</v>
      </c>
      <c r="I53" s="654">
        <v>6.9</v>
      </c>
      <c r="J53" s="28"/>
      <c r="K53" s="37"/>
      <c r="L53" s="37"/>
      <c r="M53" s="37"/>
      <c r="N53" s="28"/>
      <c r="O53" s="37"/>
      <c r="P53" s="28"/>
    </row>
    <row r="54" spans="1:16" ht="42" customHeight="1" thickBot="1" x14ac:dyDescent="0.3">
      <c r="A54" s="139" t="s">
        <v>15</v>
      </c>
      <c r="B54" s="608" t="s">
        <v>33</v>
      </c>
      <c r="C54" s="609" t="s">
        <v>247</v>
      </c>
      <c r="D54" s="610">
        <v>0.8</v>
      </c>
      <c r="E54" s="610">
        <v>0.8</v>
      </c>
      <c r="F54" s="610">
        <v>20.100000000000001</v>
      </c>
      <c r="G54" s="54">
        <f>(D54*4)+(E54*9)+(F54*4)</f>
        <v>90.800000000000011</v>
      </c>
      <c r="H54" s="54">
        <v>0</v>
      </c>
      <c r="I54" s="175">
        <v>15.02</v>
      </c>
      <c r="J54" s="43">
        <f>I54/C54*1000</f>
        <v>109.15697674418605</v>
      </c>
      <c r="K54" s="37"/>
      <c r="L54" s="37"/>
      <c r="M54" s="37"/>
      <c r="N54" s="28"/>
      <c r="O54" s="37"/>
      <c r="P54" s="28"/>
    </row>
    <row r="55" spans="1:16" ht="34.5" customHeight="1" thickBot="1" x14ac:dyDescent="0.3">
      <c r="A55" s="605"/>
      <c r="B55" s="606" t="s">
        <v>8</v>
      </c>
      <c r="C55" s="605"/>
      <c r="D55" s="605"/>
      <c r="E55" s="605">
        <f>SUM(E52:E53)</f>
        <v>16.899999999999999</v>
      </c>
      <c r="F55" s="605">
        <f>SUM(F52:F53)</f>
        <v>56.77</v>
      </c>
      <c r="G55" s="607">
        <f>SUM(G52:G53)</f>
        <v>408.38000000000005</v>
      </c>
      <c r="H55" s="611">
        <v>0</v>
      </c>
      <c r="I55" s="592">
        <f>SUM(I52:I54)</f>
        <v>32</v>
      </c>
      <c r="J55" s="28"/>
      <c r="K55" s="37"/>
      <c r="L55" s="37"/>
      <c r="M55" s="37"/>
      <c r="N55" s="28"/>
      <c r="O55" s="37"/>
      <c r="P55" s="28"/>
    </row>
    <row r="56" spans="1:16" ht="36" customHeight="1" thickTop="1" thickBot="1" x14ac:dyDescent="0.3">
      <c r="A56" s="133"/>
      <c r="B56" s="95" t="s">
        <v>127</v>
      </c>
      <c r="C56" s="25"/>
      <c r="D56" s="25"/>
      <c r="E56" s="25"/>
      <c r="F56" s="25"/>
      <c r="G56" s="264"/>
      <c r="H56" s="264"/>
      <c r="I56" s="150"/>
      <c r="J56" s="37"/>
      <c r="K56" s="37"/>
      <c r="L56" s="37"/>
      <c r="M56" s="37"/>
      <c r="N56" s="37"/>
      <c r="O56" s="37"/>
      <c r="P56" s="37"/>
    </row>
    <row r="57" spans="1:16" ht="69.75" customHeight="1" thickBot="1" x14ac:dyDescent="0.3">
      <c r="A57" s="131" t="s">
        <v>86</v>
      </c>
      <c r="B57" s="196" t="s">
        <v>97</v>
      </c>
      <c r="C57" s="197" t="s">
        <v>142</v>
      </c>
      <c r="D57" s="24">
        <v>14.6</v>
      </c>
      <c r="E57" s="36">
        <v>12.5</v>
      </c>
      <c r="F57" s="36">
        <v>19.399999999999999</v>
      </c>
      <c r="G57" s="63">
        <f>(D57+F57)*4+E57*9</f>
        <v>248.5</v>
      </c>
      <c r="H57" s="63">
        <v>0</v>
      </c>
      <c r="I57" s="137">
        <v>38.71</v>
      </c>
      <c r="J57" s="28"/>
      <c r="K57" s="28"/>
      <c r="L57" s="28"/>
      <c r="M57" s="28"/>
      <c r="N57" s="28"/>
      <c r="O57" s="28"/>
      <c r="P57" s="28"/>
    </row>
    <row r="58" spans="1:16" ht="36" customHeight="1" thickBot="1" x14ac:dyDescent="0.3">
      <c r="A58" s="131">
        <v>685</v>
      </c>
      <c r="B58" s="196" t="s">
        <v>12</v>
      </c>
      <c r="C58" s="197">
        <v>200</v>
      </c>
      <c r="D58" s="24">
        <v>0.2</v>
      </c>
      <c r="E58" s="24">
        <v>0</v>
      </c>
      <c r="F58" s="24">
        <v>14</v>
      </c>
      <c r="G58" s="63">
        <f>(D58+F58)*4+E58*9</f>
        <v>56.8</v>
      </c>
      <c r="H58" s="63">
        <v>0</v>
      </c>
      <c r="I58" s="137">
        <v>1.93</v>
      </c>
    </row>
    <row r="59" spans="1:16" ht="42.75" customHeight="1" thickBot="1" x14ac:dyDescent="0.35">
      <c r="A59" s="131" t="s">
        <v>76</v>
      </c>
      <c r="B59" s="216" t="s">
        <v>36</v>
      </c>
      <c r="C59" s="217">
        <v>21.7</v>
      </c>
      <c r="D59" s="24">
        <v>1.5</v>
      </c>
      <c r="E59" s="24">
        <v>0.2</v>
      </c>
      <c r="F59" s="24">
        <v>8.9</v>
      </c>
      <c r="G59" s="26">
        <f>(D59+F59)*4+E59*9</f>
        <v>43.4</v>
      </c>
      <c r="H59" s="26">
        <v>0</v>
      </c>
      <c r="I59" s="148">
        <v>1.36</v>
      </c>
      <c r="J59" s="43">
        <f>I59/C59*1000</f>
        <v>62.672811059907836</v>
      </c>
      <c r="K59" s="29"/>
      <c r="L59" s="31"/>
      <c r="M59" s="31"/>
      <c r="N59" s="31"/>
      <c r="O59" s="31"/>
      <c r="P59" s="31"/>
    </row>
    <row r="60" spans="1:16" ht="10.5" customHeight="1" thickBot="1" x14ac:dyDescent="0.35">
      <c r="A60" s="132"/>
      <c r="B60" s="566"/>
      <c r="C60" s="567"/>
      <c r="D60" s="113"/>
      <c r="E60" s="113"/>
      <c r="F60" s="113"/>
      <c r="G60" s="232"/>
      <c r="H60" s="232"/>
      <c r="I60" s="160"/>
      <c r="J60" s="43" t="e">
        <f>I60/C60*1000</f>
        <v>#DIV/0!</v>
      </c>
      <c r="K60" s="29"/>
      <c r="L60" s="31"/>
      <c r="M60" s="31"/>
      <c r="N60" s="31"/>
      <c r="O60" s="31"/>
      <c r="P60" s="31"/>
    </row>
    <row r="61" spans="1:16" ht="24.75" hidden="1" customHeight="1" thickBot="1" x14ac:dyDescent="0.35">
      <c r="A61" s="163"/>
      <c r="B61" s="437"/>
      <c r="C61" s="163"/>
      <c r="D61" s="36"/>
      <c r="E61" s="36"/>
      <c r="F61" s="36"/>
      <c r="G61" s="26"/>
      <c r="H61" s="296"/>
      <c r="I61" s="149"/>
      <c r="J61" s="29"/>
      <c r="K61" s="29"/>
      <c r="L61" s="31"/>
      <c r="M61" s="31"/>
      <c r="N61" s="31"/>
      <c r="O61" s="31"/>
      <c r="P61" s="31"/>
    </row>
    <row r="62" spans="1:16" ht="35.1" customHeight="1" thickTop="1" thickBot="1" x14ac:dyDescent="0.35">
      <c r="A62" s="417"/>
      <c r="B62" s="418" t="s">
        <v>8</v>
      </c>
      <c r="C62" s="417"/>
      <c r="D62" s="419">
        <f>SUM(D58:D61)</f>
        <v>1.7</v>
      </c>
      <c r="E62" s="419">
        <f>SUM(E58:E61)</f>
        <v>0.2</v>
      </c>
      <c r="F62" s="419">
        <f>SUM(F58:F61)</f>
        <v>22.9</v>
      </c>
      <c r="G62" s="420">
        <f>SUM(G57:G61)</f>
        <v>348.7</v>
      </c>
      <c r="H62" s="420">
        <f>SUM(H57:H61)</f>
        <v>0</v>
      </c>
      <c r="I62" s="421">
        <f>SUM(I57:I61)</f>
        <v>42</v>
      </c>
      <c r="J62" s="29"/>
      <c r="K62" s="29"/>
      <c r="L62" s="31"/>
      <c r="M62" s="31"/>
      <c r="N62" s="31"/>
      <c r="O62" s="31"/>
      <c r="P62" s="31"/>
    </row>
    <row r="63" spans="1:16" ht="35.1" customHeight="1" thickTop="1" thickBot="1" x14ac:dyDescent="0.3">
      <c r="A63" s="422"/>
      <c r="B63" s="95" t="s">
        <v>129</v>
      </c>
      <c r="C63" s="422"/>
      <c r="D63" s="422"/>
      <c r="E63" s="422"/>
      <c r="F63" s="422"/>
      <c r="G63" s="422"/>
      <c r="H63" s="422"/>
      <c r="I63" s="422"/>
    </row>
    <row r="64" spans="1:16" ht="35.1" customHeight="1" thickBot="1" x14ac:dyDescent="0.3">
      <c r="A64" s="131" t="s">
        <v>88</v>
      </c>
      <c r="B64" s="196" t="s">
        <v>95</v>
      </c>
      <c r="C64" s="197" t="s">
        <v>206</v>
      </c>
      <c r="D64" s="24">
        <v>15.7</v>
      </c>
      <c r="E64" s="24">
        <v>17.600000000000001</v>
      </c>
      <c r="F64" s="24">
        <v>27.3</v>
      </c>
      <c r="G64" s="63">
        <f>(D64+F64)*4+E64*9</f>
        <v>330.4</v>
      </c>
      <c r="H64" s="63">
        <v>0</v>
      </c>
      <c r="I64" s="137">
        <v>45.29</v>
      </c>
    </row>
    <row r="65" spans="1:10" ht="35.1" customHeight="1" thickBot="1" x14ac:dyDescent="0.3">
      <c r="A65" s="131" t="s">
        <v>239</v>
      </c>
      <c r="B65" s="196" t="s">
        <v>240</v>
      </c>
      <c r="C65" s="603">
        <v>220</v>
      </c>
      <c r="D65" s="24">
        <v>4.2</v>
      </c>
      <c r="E65" s="24">
        <v>4.13</v>
      </c>
      <c r="F65" s="24">
        <v>25.54</v>
      </c>
      <c r="G65" s="63">
        <f>(D65+F65)*4+E65*9</f>
        <v>156.13</v>
      </c>
      <c r="H65" s="63">
        <v>0</v>
      </c>
      <c r="I65" s="148">
        <v>17.73</v>
      </c>
    </row>
    <row r="66" spans="1:10" ht="35.1" customHeight="1" thickBot="1" x14ac:dyDescent="0.3">
      <c r="A66" s="131">
        <v>523</v>
      </c>
      <c r="B66" s="212" t="s">
        <v>165</v>
      </c>
      <c r="C66" s="125">
        <v>15</v>
      </c>
      <c r="D66" s="36">
        <v>0.65</v>
      </c>
      <c r="E66" s="36">
        <v>0.9</v>
      </c>
      <c r="F66" s="36">
        <v>4.8</v>
      </c>
      <c r="G66" s="63">
        <f>(D66+F66)*4+E66*9</f>
        <v>29.9</v>
      </c>
      <c r="H66" s="54">
        <v>0</v>
      </c>
      <c r="I66" s="148">
        <v>5.29</v>
      </c>
    </row>
    <row r="67" spans="1:10" ht="35.1" customHeight="1" thickBot="1" x14ac:dyDescent="0.3">
      <c r="A67" s="269">
        <v>634</v>
      </c>
      <c r="B67" s="196" t="s">
        <v>99</v>
      </c>
      <c r="C67" s="197" t="s">
        <v>93</v>
      </c>
      <c r="D67" s="66">
        <v>0</v>
      </c>
      <c r="E67" s="66">
        <v>0</v>
      </c>
      <c r="F67" s="66">
        <v>14.97</v>
      </c>
      <c r="G67" s="67">
        <f>(D67*4)+(E67*9)+(F67*4)</f>
        <v>59.88</v>
      </c>
      <c r="H67" s="67">
        <v>70</v>
      </c>
      <c r="I67" s="137">
        <v>8.52</v>
      </c>
      <c r="J67" s="43" t="e">
        <f>I67/C67*1000</f>
        <v>#VALUE!</v>
      </c>
    </row>
    <row r="68" spans="1:10" ht="49.5" customHeight="1" thickBot="1" x14ac:dyDescent="0.3">
      <c r="A68" s="132" t="s">
        <v>15</v>
      </c>
      <c r="B68" s="213" t="s">
        <v>36</v>
      </c>
      <c r="C68" s="131">
        <v>18.7</v>
      </c>
      <c r="D68" s="24">
        <v>4.62</v>
      </c>
      <c r="E68" s="24">
        <v>0.6</v>
      </c>
      <c r="F68" s="24">
        <v>28.7</v>
      </c>
      <c r="G68" s="26">
        <f>(D68*4)+(E68*9)+(F68*4)</f>
        <v>138.68</v>
      </c>
      <c r="H68" s="26">
        <v>0</v>
      </c>
      <c r="I68" s="137">
        <v>1.17</v>
      </c>
      <c r="J68" s="43">
        <f>I68/C68*1000</f>
        <v>62.566844919786092</v>
      </c>
    </row>
    <row r="69" spans="1:10" ht="35.1" customHeight="1" thickTop="1" thickBot="1" x14ac:dyDescent="0.3">
      <c r="A69" s="417"/>
      <c r="B69" s="418" t="s">
        <v>8</v>
      </c>
      <c r="C69" s="417"/>
      <c r="D69" s="419">
        <f t="shared" ref="D69:I69" si="3">SUM(D64:D68)</f>
        <v>25.169999999999998</v>
      </c>
      <c r="E69" s="419">
        <f t="shared" si="3"/>
        <v>23.23</v>
      </c>
      <c r="F69" s="419">
        <f t="shared" si="3"/>
        <v>101.31</v>
      </c>
      <c r="G69" s="419">
        <f t="shared" si="3"/>
        <v>714.99</v>
      </c>
      <c r="H69" s="420">
        <f t="shared" si="3"/>
        <v>70</v>
      </c>
      <c r="I69" s="421">
        <f t="shared" si="3"/>
        <v>78</v>
      </c>
    </row>
    <row r="70" spans="1:10" ht="35.1" customHeight="1" thickTop="1" x14ac:dyDescent="0.3">
      <c r="B70" s="32" t="s">
        <v>40</v>
      </c>
      <c r="C70" s="32"/>
      <c r="D70" s="32"/>
      <c r="E70" s="86"/>
      <c r="F70" s="85"/>
      <c r="G70" s="85"/>
      <c r="H70" s="85"/>
    </row>
    <row r="71" spans="1:10" ht="6.75" customHeight="1" x14ac:dyDescent="0.3">
      <c r="B71" s="673"/>
      <c r="C71" s="673"/>
      <c r="D71" s="673"/>
      <c r="E71" s="86"/>
      <c r="F71" s="85"/>
      <c r="G71" s="85"/>
      <c r="H71" s="85"/>
    </row>
    <row r="72" spans="1:10" ht="20.25" x14ac:dyDescent="0.3">
      <c r="B72" s="673" t="s">
        <v>41</v>
      </c>
      <c r="C72" s="673"/>
      <c r="D72" s="673"/>
      <c r="E72" s="85"/>
      <c r="F72" s="85"/>
      <c r="G72" s="85"/>
      <c r="H72" s="85"/>
    </row>
    <row r="73" spans="1:10" ht="20.25" x14ac:dyDescent="0.3">
      <c r="B73" s="85"/>
      <c r="C73" s="85"/>
      <c r="D73" s="85"/>
      <c r="E73" s="85"/>
      <c r="F73" s="85"/>
      <c r="G73" s="85"/>
      <c r="H73" s="85"/>
    </row>
    <row r="74" spans="1:10" ht="20.25" x14ac:dyDescent="0.3">
      <c r="B74" s="32" t="s">
        <v>42</v>
      </c>
      <c r="C74" s="32"/>
      <c r="D74" s="32"/>
    </row>
  </sheetData>
  <mergeCells count="12">
    <mergeCell ref="B71:D71"/>
    <mergeCell ref="B72:D72"/>
    <mergeCell ref="B5:F5"/>
    <mergeCell ref="B6:F6"/>
    <mergeCell ref="F7:I7"/>
    <mergeCell ref="D8:I8"/>
    <mergeCell ref="D9:E9"/>
    <mergeCell ref="C10:C12"/>
    <mergeCell ref="D10:F11"/>
    <mergeCell ref="G10:G11"/>
    <mergeCell ref="H10:H11"/>
    <mergeCell ref="I10:I11"/>
  </mergeCells>
  <printOptions horizontalCentered="1"/>
  <pageMargins left="0.19685039370078741" right="0.39370078740157483" top="0.19685039370078741" bottom="0.98425196850393704" header="0.70866141732283472" footer="0.51181102362204722"/>
  <pageSetup paperSize="9" scale="36" orientation="portrait" r:id="rId1"/>
  <headerFooter alignWithMargins="0"/>
  <colBreaks count="1" manualBreakCount="1">
    <brk id="10" max="6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7030A0"/>
  </sheetPr>
  <dimension ref="A1:Q74"/>
  <sheetViews>
    <sheetView topLeftCell="A4" zoomScale="60" zoomScaleNormal="60" zoomScaleSheetLayoutView="75" workbookViewId="0">
      <selection activeCell="H13" sqref="H13"/>
    </sheetView>
  </sheetViews>
  <sheetFormatPr defaultRowHeight="18" x14ac:dyDescent="0.25"/>
  <cols>
    <col min="1" max="1" width="10.5" style="1" customWidth="1"/>
    <col min="2" max="2" width="59.5" style="1" customWidth="1"/>
    <col min="3" max="3" width="16.58203125" style="1" customWidth="1"/>
    <col min="4" max="4" width="8" style="1" customWidth="1"/>
    <col min="5" max="5" width="8.6640625" style="1"/>
    <col min="6" max="6" width="7.6640625" style="1" customWidth="1"/>
    <col min="7" max="7" width="9.58203125" style="1" customWidth="1"/>
    <col min="8" max="8" width="6.5" style="1" customWidth="1"/>
    <col min="9" max="9" width="13.33203125" style="1" customWidth="1"/>
    <col min="10" max="10" width="9.4140625" style="1" customWidth="1"/>
    <col min="11" max="11" width="8.25" style="1" customWidth="1"/>
    <col min="12" max="13" width="8.75" style="1" customWidth="1"/>
    <col min="14" max="14" width="8.9140625" style="1" customWidth="1"/>
    <col min="15" max="15" width="9.4140625" style="1" customWidth="1"/>
    <col min="16" max="16" width="9.5" style="1" customWidth="1"/>
    <col min="17" max="16384" width="8.6640625" style="1"/>
  </cols>
  <sheetData>
    <row r="1" spans="1:16" hidden="1" x14ac:dyDescent="0.25"/>
    <row r="2" spans="1:16" hidden="1" x14ac:dyDescent="0.25"/>
    <row r="3" spans="1:16" hidden="1" x14ac:dyDescent="0.25"/>
    <row r="4" spans="1:16" ht="20.25" x14ac:dyDescent="0.3">
      <c r="I4" s="173"/>
      <c r="J4" s="173"/>
    </row>
    <row r="5" spans="1:16" ht="25.5" x14ac:dyDescent="0.35">
      <c r="B5" s="690" t="s">
        <v>123</v>
      </c>
      <c r="C5" s="690"/>
      <c r="D5" s="690"/>
      <c r="E5" s="690"/>
      <c r="F5" s="690"/>
      <c r="I5" s="45"/>
    </row>
    <row r="6" spans="1:16" ht="3" customHeight="1" x14ac:dyDescent="0.35">
      <c r="B6" s="690"/>
      <c r="C6" s="690"/>
      <c r="D6" s="690"/>
      <c r="E6" s="690"/>
      <c r="F6" s="690"/>
    </row>
    <row r="7" spans="1:16" ht="24.95" customHeight="1" x14ac:dyDescent="0.4">
      <c r="F7" s="675" t="s">
        <v>292</v>
      </c>
      <c r="G7" s="675"/>
      <c r="H7" s="675"/>
      <c r="I7" s="675"/>
      <c r="J7" s="32"/>
    </row>
    <row r="8" spans="1:16" ht="30" customHeight="1" x14ac:dyDescent="0.45">
      <c r="A8" s="33" t="s">
        <v>16</v>
      </c>
      <c r="B8" s="34"/>
      <c r="C8" s="34"/>
      <c r="D8" s="691" t="s">
        <v>17</v>
      </c>
      <c r="E8" s="691"/>
      <c r="F8" s="691"/>
      <c r="G8" s="691"/>
      <c r="H8" s="691"/>
      <c r="I8" s="691"/>
    </row>
    <row r="9" spans="1:16" ht="39.950000000000003" customHeight="1" thickBot="1" x14ac:dyDescent="0.35">
      <c r="A9" s="35"/>
      <c r="B9" s="35"/>
      <c r="C9" s="35"/>
      <c r="D9" s="677">
        <v>2</v>
      </c>
      <c r="E9" s="677"/>
    </row>
    <row r="10" spans="1:16" ht="37.5" customHeight="1" x14ac:dyDescent="0.25">
      <c r="A10" s="120" t="s">
        <v>0</v>
      </c>
      <c r="B10" s="121" t="s">
        <v>2</v>
      </c>
      <c r="C10" s="678" t="s">
        <v>18</v>
      </c>
      <c r="D10" s="681" t="s">
        <v>19</v>
      </c>
      <c r="E10" s="682"/>
      <c r="F10" s="683"/>
      <c r="G10" s="681" t="s">
        <v>21</v>
      </c>
      <c r="H10" s="678" t="s">
        <v>102</v>
      </c>
      <c r="I10" s="678" t="s">
        <v>23</v>
      </c>
      <c r="J10" s="44"/>
      <c r="K10" s="44"/>
      <c r="L10" s="44"/>
      <c r="M10" s="38"/>
      <c r="N10" s="44"/>
      <c r="O10" s="44"/>
      <c r="P10" s="44"/>
    </row>
    <row r="11" spans="1:16" ht="37.5" customHeight="1" thickBot="1" x14ac:dyDescent="0.3">
      <c r="A11" s="122" t="s">
        <v>1</v>
      </c>
      <c r="B11" s="123" t="s">
        <v>3</v>
      </c>
      <c r="C11" s="679"/>
      <c r="D11" s="684"/>
      <c r="E11" s="685"/>
      <c r="F11" s="686"/>
      <c r="G11" s="687"/>
      <c r="H11" s="688"/>
      <c r="I11" s="688"/>
      <c r="J11" s="44"/>
      <c r="K11" s="44"/>
      <c r="L11" s="44"/>
      <c r="M11" s="44"/>
      <c r="N11" s="44"/>
      <c r="O11" s="44"/>
      <c r="P11" s="44"/>
    </row>
    <row r="12" spans="1:16" ht="27" thickBot="1" x14ac:dyDescent="0.3">
      <c r="A12" s="124"/>
      <c r="B12" s="126"/>
      <c r="C12" s="680"/>
      <c r="D12" s="127" t="s">
        <v>4</v>
      </c>
      <c r="E12" s="127" t="s">
        <v>5</v>
      </c>
      <c r="F12" s="127" t="s">
        <v>6</v>
      </c>
      <c r="G12" s="128"/>
      <c r="H12" s="128"/>
      <c r="I12" s="129"/>
      <c r="J12" s="28"/>
      <c r="K12" s="28"/>
      <c r="L12" s="28"/>
      <c r="M12" s="28"/>
      <c r="N12" s="28"/>
      <c r="O12" s="28"/>
      <c r="P12" s="28"/>
    </row>
    <row r="13" spans="1:16" ht="25.5" customHeight="1" thickBot="1" x14ac:dyDescent="0.3">
      <c r="A13" s="13"/>
      <c r="B13" s="49" t="s">
        <v>106</v>
      </c>
      <c r="C13" s="13"/>
      <c r="D13" s="13"/>
      <c r="E13" s="13"/>
      <c r="F13" s="13"/>
      <c r="G13" s="46"/>
      <c r="H13" s="46"/>
      <c r="I13" s="20"/>
      <c r="J13" s="28"/>
      <c r="K13" s="28"/>
      <c r="L13" s="28"/>
      <c r="M13" s="28"/>
      <c r="N13" s="28"/>
      <c r="O13" s="28"/>
      <c r="P13" s="28"/>
    </row>
    <row r="14" spans="1:16" ht="69" customHeight="1" thickBot="1" x14ac:dyDescent="0.3">
      <c r="A14" s="131" t="s">
        <v>86</v>
      </c>
      <c r="B14" s="196" t="s">
        <v>96</v>
      </c>
      <c r="C14" s="197" t="s">
        <v>162</v>
      </c>
      <c r="D14" s="24">
        <v>15.6</v>
      </c>
      <c r="E14" s="36">
        <v>17.600000000000001</v>
      </c>
      <c r="F14" s="36">
        <v>53.2</v>
      </c>
      <c r="G14" s="63">
        <f>(D14+F14)*4+E14*9</f>
        <v>433.6</v>
      </c>
      <c r="H14" s="63">
        <v>0</v>
      </c>
      <c r="I14" s="137">
        <v>60.47</v>
      </c>
      <c r="J14" s="37"/>
      <c r="K14" s="37"/>
      <c r="L14" s="43"/>
      <c r="M14" s="37"/>
      <c r="N14" s="37"/>
      <c r="O14" s="37"/>
      <c r="P14" s="37"/>
    </row>
    <row r="15" spans="1:16" ht="33.75" customHeight="1" thickBot="1" x14ac:dyDescent="0.3">
      <c r="A15" s="131" t="s">
        <v>87</v>
      </c>
      <c r="B15" s="196" t="s">
        <v>14</v>
      </c>
      <c r="C15" s="197">
        <v>200</v>
      </c>
      <c r="D15" s="24">
        <v>1.4</v>
      </c>
      <c r="E15" s="24">
        <v>1.6</v>
      </c>
      <c r="F15" s="24">
        <v>16.399999999999999</v>
      </c>
      <c r="G15" s="63">
        <f>(D15+F15)*4+E15*9</f>
        <v>85.6</v>
      </c>
      <c r="H15" s="63">
        <v>0</v>
      </c>
      <c r="I15" s="148">
        <v>5.29</v>
      </c>
      <c r="J15" s="37"/>
      <c r="K15" s="37"/>
      <c r="L15" s="37"/>
      <c r="M15" s="37"/>
      <c r="N15" s="37"/>
      <c r="O15" s="37"/>
      <c r="P15" s="37"/>
    </row>
    <row r="16" spans="1:16" ht="35.25" customHeight="1" thickBot="1" x14ac:dyDescent="0.3">
      <c r="A16" s="131" t="s">
        <v>76</v>
      </c>
      <c r="B16" s="196" t="s">
        <v>36</v>
      </c>
      <c r="C16" s="197">
        <v>19.8</v>
      </c>
      <c r="D16" s="24">
        <v>2.4</v>
      </c>
      <c r="E16" s="24">
        <v>0.3</v>
      </c>
      <c r="F16" s="24">
        <v>14.1</v>
      </c>
      <c r="G16" s="63">
        <f>(D16+F16)*4+E16*9</f>
        <v>68.7</v>
      </c>
      <c r="H16" s="112">
        <v>0</v>
      </c>
      <c r="I16" s="160">
        <v>1.24</v>
      </c>
      <c r="J16" s="43">
        <f>I16/C16*1000</f>
        <v>62.62626262626263</v>
      </c>
      <c r="K16" s="37"/>
      <c r="L16" s="37"/>
      <c r="M16" s="37"/>
      <c r="N16" s="37"/>
      <c r="O16" s="37"/>
      <c r="P16" s="37"/>
    </row>
    <row r="17" spans="1:17" ht="9" customHeight="1" thickBot="1" x14ac:dyDescent="0.3">
      <c r="A17" s="131"/>
      <c r="B17" s="196"/>
      <c r="C17" s="131"/>
      <c r="D17" s="24"/>
      <c r="E17" s="24"/>
      <c r="F17" s="24"/>
      <c r="G17" s="54"/>
      <c r="H17" s="26"/>
      <c r="I17" s="148"/>
      <c r="J17" s="43" t="e">
        <f>I17/C17*1000</f>
        <v>#DIV/0!</v>
      </c>
      <c r="K17" s="37"/>
      <c r="L17" s="37"/>
      <c r="M17" s="37"/>
      <c r="N17" s="37"/>
      <c r="O17" s="37"/>
      <c r="P17" s="37"/>
    </row>
    <row r="18" spans="1:17" ht="31.5" customHeight="1" thickTop="1" thickBot="1" x14ac:dyDescent="0.3">
      <c r="A18" s="417"/>
      <c r="B18" s="418" t="s">
        <v>8</v>
      </c>
      <c r="C18" s="417"/>
      <c r="D18" s="419">
        <f t="shared" ref="D18:I18" si="0">SUM(D14:D17)</f>
        <v>19.399999999999999</v>
      </c>
      <c r="E18" s="419">
        <f t="shared" si="0"/>
        <v>19.500000000000004</v>
      </c>
      <c r="F18" s="419">
        <f t="shared" si="0"/>
        <v>83.699999999999989</v>
      </c>
      <c r="G18" s="420">
        <f t="shared" si="0"/>
        <v>587.90000000000009</v>
      </c>
      <c r="H18" s="420">
        <f t="shared" si="0"/>
        <v>0</v>
      </c>
      <c r="I18" s="421">
        <f t="shared" si="0"/>
        <v>67</v>
      </c>
      <c r="J18" s="28"/>
      <c r="K18" s="28"/>
      <c r="L18" s="28"/>
      <c r="M18" s="28"/>
      <c r="N18" s="28"/>
      <c r="O18" s="28"/>
      <c r="P18" s="28"/>
    </row>
    <row r="19" spans="1:17" ht="22.5" customHeight="1" thickTop="1" thickBot="1" x14ac:dyDescent="0.3">
      <c r="A19" s="276"/>
      <c r="B19" s="49" t="s">
        <v>107</v>
      </c>
      <c r="C19" s="168"/>
      <c r="D19" s="100"/>
      <c r="E19" s="100"/>
      <c r="F19" s="100"/>
      <c r="G19" s="116"/>
      <c r="H19" s="427"/>
      <c r="I19" s="428"/>
      <c r="J19" s="28"/>
      <c r="K19" s="28"/>
      <c r="L19" s="28"/>
      <c r="M19" s="28"/>
      <c r="N19" s="28"/>
      <c r="O19" s="28"/>
      <c r="P19" s="28"/>
    </row>
    <row r="20" spans="1:17" ht="62.25" customHeight="1" thickBot="1" x14ac:dyDescent="0.3">
      <c r="A20" s="131" t="s">
        <v>86</v>
      </c>
      <c r="B20" s="196" t="s">
        <v>96</v>
      </c>
      <c r="C20" s="315" t="s">
        <v>163</v>
      </c>
      <c r="D20" s="311">
        <v>19.2</v>
      </c>
      <c r="E20" s="311">
        <v>21.5</v>
      </c>
      <c r="F20" s="312">
        <v>65.3</v>
      </c>
      <c r="G20" s="63">
        <f>(D20+F20)*4+E20*9</f>
        <v>531.5</v>
      </c>
      <c r="H20" s="313">
        <v>0</v>
      </c>
      <c r="I20" s="329">
        <v>71.209999999999994</v>
      </c>
      <c r="J20" s="28"/>
      <c r="K20" s="28"/>
      <c r="L20" s="28"/>
      <c r="M20" s="28"/>
      <c r="N20" s="28"/>
      <c r="O20" s="28"/>
      <c r="P20" s="28"/>
    </row>
    <row r="21" spans="1:17" ht="31.5" customHeight="1" thickBot="1" x14ac:dyDescent="0.3">
      <c r="A21" s="131" t="s">
        <v>87</v>
      </c>
      <c r="B21" s="196" t="s">
        <v>14</v>
      </c>
      <c r="C21" s="197">
        <v>200</v>
      </c>
      <c r="D21" s="24">
        <v>1.4</v>
      </c>
      <c r="E21" s="24">
        <v>1.6</v>
      </c>
      <c r="F21" s="24">
        <v>16.399999999999999</v>
      </c>
      <c r="G21" s="63">
        <f>(D21+F21)*4+E21*9</f>
        <v>85.6</v>
      </c>
      <c r="H21" s="63">
        <v>0</v>
      </c>
      <c r="I21" s="148">
        <v>5.29</v>
      </c>
      <c r="J21" s="28"/>
      <c r="K21" s="28"/>
      <c r="L21" s="28"/>
      <c r="M21" s="28"/>
      <c r="N21" s="28"/>
      <c r="O21" s="28"/>
      <c r="P21" s="28"/>
    </row>
    <row r="22" spans="1:17" ht="31.5" customHeight="1" thickBot="1" x14ac:dyDescent="0.3">
      <c r="A22" s="167" t="s">
        <v>76</v>
      </c>
      <c r="B22" s="194" t="s">
        <v>36</v>
      </c>
      <c r="C22" s="195">
        <v>23.95</v>
      </c>
      <c r="D22" s="36">
        <v>2.4</v>
      </c>
      <c r="E22" s="36">
        <v>0.3</v>
      </c>
      <c r="F22" s="36">
        <v>14.1</v>
      </c>
      <c r="G22" s="63">
        <f>(D22+F22)*4+E22*9</f>
        <v>68.7</v>
      </c>
      <c r="H22" s="63">
        <v>0</v>
      </c>
      <c r="I22" s="233">
        <v>1.5</v>
      </c>
      <c r="J22" s="43">
        <f>I22/C22*1000</f>
        <v>62.630480167014611</v>
      </c>
      <c r="K22" s="28"/>
      <c r="L22" s="28"/>
      <c r="M22" s="28"/>
      <c r="N22" s="28"/>
      <c r="O22" s="28"/>
      <c r="P22" s="28"/>
    </row>
    <row r="23" spans="1:17" ht="10.5" customHeight="1" thickBot="1" x14ac:dyDescent="0.3">
      <c r="A23" s="131"/>
      <c r="B23" s="196"/>
      <c r="C23" s="131"/>
      <c r="D23" s="24"/>
      <c r="E23" s="24"/>
      <c r="F23" s="24"/>
      <c r="G23" s="54"/>
      <c r="H23" s="26"/>
      <c r="I23" s="148"/>
      <c r="J23" s="43" t="e">
        <f>I23/C23*1000</f>
        <v>#DIV/0!</v>
      </c>
      <c r="K23" s="28"/>
      <c r="L23" s="28"/>
      <c r="M23" s="28"/>
      <c r="N23" s="28"/>
      <c r="O23" s="28"/>
      <c r="P23" s="28"/>
    </row>
    <row r="24" spans="1:17" ht="31.5" customHeight="1" thickTop="1" thickBot="1" x14ac:dyDescent="0.3">
      <c r="A24" s="417"/>
      <c r="B24" s="418" t="s">
        <v>8</v>
      </c>
      <c r="C24" s="423"/>
      <c r="D24" s="419">
        <f t="shared" ref="D24:I24" si="1">SUM(D20:D23)</f>
        <v>22.999999999999996</v>
      </c>
      <c r="E24" s="419">
        <f t="shared" si="1"/>
        <v>23.400000000000002</v>
      </c>
      <c r="F24" s="419">
        <f t="shared" si="1"/>
        <v>95.799999999999983</v>
      </c>
      <c r="G24" s="420">
        <f t="shared" si="1"/>
        <v>685.80000000000007</v>
      </c>
      <c r="H24" s="420">
        <f t="shared" si="1"/>
        <v>0</v>
      </c>
      <c r="I24" s="424">
        <f t="shared" si="1"/>
        <v>78</v>
      </c>
      <c r="J24" s="28"/>
      <c r="K24" s="28"/>
      <c r="L24" s="28"/>
      <c r="M24" s="28"/>
      <c r="N24" s="28"/>
      <c r="O24" s="28"/>
      <c r="P24" s="28"/>
    </row>
    <row r="25" spans="1:17" ht="21" customHeight="1" thickTop="1" thickBot="1" x14ac:dyDescent="0.3">
      <c r="A25" s="15"/>
      <c r="B25" s="96" t="s">
        <v>30</v>
      </c>
      <c r="C25" s="18"/>
      <c r="D25" s="18"/>
      <c r="E25" s="18"/>
      <c r="F25" s="18"/>
      <c r="G25" s="192"/>
      <c r="H25" s="192"/>
      <c r="I25" s="151"/>
      <c r="J25" s="28"/>
      <c r="K25" s="28"/>
      <c r="L25" s="28"/>
      <c r="M25" s="28"/>
      <c r="N25" s="28"/>
      <c r="O25" s="28"/>
      <c r="P25" s="28"/>
      <c r="Q25" s="27"/>
    </row>
    <row r="26" spans="1:17" ht="47.25" customHeight="1" thickBot="1" x14ac:dyDescent="0.3">
      <c r="A26" s="269">
        <v>114</v>
      </c>
      <c r="B26" s="194" t="s">
        <v>133</v>
      </c>
      <c r="C26" s="648" t="s">
        <v>124</v>
      </c>
      <c r="D26" s="36">
        <v>2.4</v>
      </c>
      <c r="E26" s="36">
        <v>3.53</v>
      </c>
      <c r="F26" s="36">
        <v>16.600000000000001</v>
      </c>
      <c r="G26" s="26">
        <f>(D26*4)+(E26*9)+(F26*4)</f>
        <v>107.77000000000001</v>
      </c>
      <c r="H26" s="26">
        <v>0</v>
      </c>
      <c r="I26" s="148">
        <v>7.64</v>
      </c>
      <c r="J26" s="37"/>
      <c r="K26" s="37"/>
      <c r="L26" s="37"/>
      <c r="M26" s="37"/>
      <c r="N26" s="37"/>
      <c r="O26" s="37"/>
      <c r="P26" s="37"/>
      <c r="Q26" s="28"/>
    </row>
    <row r="27" spans="1:17" ht="43.5" customHeight="1" thickBot="1" x14ac:dyDescent="0.3">
      <c r="A27" s="131" t="s">
        <v>88</v>
      </c>
      <c r="B27" s="196" t="s">
        <v>95</v>
      </c>
      <c r="C27" s="603" t="s">
        <v>206</v>
      </c>
      <c r="D27" s="24">
        <v>13.5</v>
      </c>
      <c r="E27" s="24">
        <v>16.77</v>
      </c>
      <c r="F27" s="24">
        <v>2.7</v>
      </c>
      <c r="G27" s="63">
        <f>(D27+F27)*4+E27*9</f>
        <v>215.73000000000002</v>
      </c>
      <c r="H27" s="63">
        <v>0</v>
      </c>
      <c r="I27" s="137">
        <v>45.29</v>
      </c>
      <c r="J27" s="37"/>
      <c r="K27" s="37"/>
      <c r="L27" s="37"/>
      <c r="M27" s="37"/>
      <c r="N27" s="37"/>
      <c r="O27" s="37"/>
      <c r="P27" s="37"/>
      <c r="Q27" s="27"/>
    </row>
    <row r="28" spans="1:17" ht="48" customHeight="1" thickBot="1" x14ac:dyDescent="0.3">
      <c r="A28" s="131">
        <v>520</v>
      </c>
      <c r="B28" s="196" t="s">
        <v>226</v>
      </c>
      <c r="C28" s="603">
        <v>150</v>
      </c>
      <c r="D28" s="24">
        <v>3.3</v>
      </c>
      <c r="E28" s="24">
        <v>5.5</v>
      </c>
      <c r="F28" s="24">
        <v>27.4</v>
      </c>
      <c r="G28" s="63">
        <f>(D28+F28)*4+E28*9</f>
        <v>172.3</v>
      </c>
      <c r="H28" s="63">
        <v>0</v>
      </c>
      <c r="I28" s="148">
        <v>14.26</v>
      </c>
      <c r="J28" s="37"/>
      <c r="K28" s="37"/>
      <c r="L28" s="37"/>
      <c r="M28" s="37"/>
      <c r="N28" s="37"/>
      <c r="O28" s="37"/>
      <c r="P28" s="37"/>
    </row>
    <row r="29" spans="1:17" ht="51.75" customHeight="1" thickBot="1" x14ac:dyDescent="0.3">
      <c r="A29" s="131">
        <v>523</v>
      </c>
      <c r="B29" s="212" t="s">
        <v>165</v>
      </c>
      <c r="C29" s="125">
        <v>15</v>
      </c>
      <c r="D29" s="36">
        <v>0.42</v>
      </c>
      <c r="E29" s="36">
        <v>0.66</v>
      </c>
      <c r="F29" s="36">
        <v>3.6</v>
      </c>
      <c r="G29" s="63">
        <f>(D29+F29)*4+E29*9</f>
        <v>22.020000000000003</v>
      </c>
      <c r="H29" s="54">
        <v>0</v>
      </c>
      <c r="I29" s="148">
        <v>5.29</v>
      </c>
      <c r="J29" s="37"/>
      <c r="K29" s="37"/>
      <c r="L29" s="37"/>
      <c r="M29" s="37"/>
      <c r="N29" s="37"/>
      <c r="O29" s="37"/>
      <c r="P29" s="37"/>
    </row>
    <row r="30" spans="1:17" ht="45.75" customHeight="1" thickBot="1" x14ac:dyDescent="0.3">
      <c r="A30" s="269">
        <v>634</v>
      </c>
      <c r="B30" s="196" t="s">
        <v>99</v>
      </c>
      <c r="C30" s="603" t="s">
        <v>92</v>
      </c>
      <c r="D30" s="66">
        <v>0.2</v>
      </c>
      <c r="E30" s="66">
        <v>0.08</v>
      </c>
      <c r="F30" s="66">
        <v>17.420000000000002</v>
      </c>
      <c r="G30" s="67">
        <f>(D30*4)+(E30*9)+(F30*4)</f>
        <v>71.2</v>
      </c>
      <c r="H30" s="67">
        <v>60</v>
      </c>
      <c r="I30" s="137">
        <v>8.44</v>
      </c>
      <c r="J30" s="37"/>
      <c r="K30" s="37"/>
      <c r="L30" s="37"/>
      <c r="M30" s="37"/>
      <c r="N30" s="37"/>
      <c r="O30" s="37"/>
      <c r="P30" s="37"/>
    </row>
    <row r="31" spans="1:17" ht="41.25" customHeight="1" thickBot="1" x14ac:dyDescent="0.3">
      <c r="A31" s="132" t="s">
        <v>15</v>
      </c>
      <c r="B31" s="213" t="s">
        <v>36</v>
      </c>
      <c r="C31" s="145">
        <v>18.5</v>
      </c>
      <c r="D31" s="24">
        <v>2.2000000000000002</v>
      </c>
      <c r="E31" s="24">
        <v>0.6</v>
      </c>
      <c r="F31" s="24">
        <v>14.9</v>
      </c>
      <c r="G31" s="26">
        <f>(D31*4)+(E31*9)+(F31*4)</f>
        <v>73.8</v>
      </c>
      <c r="H31" s="26">
        <v>0</v>
      </c>
      <c r="I31" s="148">
        <v>1.1599999999999999</v>
      </c>
      <c r="J31" s="43">
        <f>I31/C31*1000</f>
        <v>62.702702702702702</v>
      </c>
      <c r="K31" s="37"/>
      <c r="L31" s="37"/>
      <c r="M31" s="37"/>
      <c r="N31" s="37"/>
      <c r="O31" s="37"/>
      <c r="P31" s="37"/>
    </row>
    <row r="32" spans="1:17" ht="48" customHeight="1" thickBot="1" x14ac:dyDescent="0.3">
      <c r="A32" s="132" t="s">
        <v>15</v>
      </c>
      <c r="B32" s="214" t="s">
        <v>13</v>
      </c>
      <c r="C32" s="143">
        <v>18.5</v>
      </c>
      <c r="D32" s="24">
        <v>2.2000000000000002</v>
      </c>
      <c r="E32" s="24">
        <v>0.6</v>
      </c>
      <c r="F32" s="24">
        <v>14.9</v>
      </c>
      <c r="G32" s="26">
        <f>(D32*4)+(E32*9)+(F32*4)</f>
        <v>73.8</v>
      </c>
      <c r="H32" s="26">
        <v>0</v>
      </c>
      <c r="I32" s="137">
        <v>1.1499999999999999</v>
      </c>
      <c r="J32" s="43">
        <f>I32/C32*1000</f>
        <v>62.162162162162161</v>
      </c>
      <c r="K32" s="28"/>
      <c r="L32" s="28"/>
      <c r="M32" s="28"/>
      <c r="N32" s="28"/>
      <c r="O32" s="28"/>
      <c r="P32" s="28"/>
    </row>
    <row r="33" spans="1:16" ht="42" customHeight="1" thickBot="1" x14ac:dyDescent="0.3">
      <c r="A33" s="246" t="s">
        <v>15</v>
      </c>
      <c r="B33" s="247" t="s">
        <v>33</v>
      </c>
      <c r="C33" s="260" t="s">
        <v>246</v>
      </c>
      <c r="D33" s="227">
        <v>0.6</v>
      </c>
      <c r="E33" s="227">
        <v>0.6</v>
      </c>
      <c r="F33" s="227">
        <v>16.399999999999999</v>
      </c>
      <c r="G33" s="26">
        <f>(D33*4)+(E33*9)+(F33*4)</f>
        <v>73.399999999999991</v>
      </c>
      <c r="H33" s="26">
        <v>0</v>
      </c>
      <c r="I33" s="175">
        <v>12.77</v>
      </c>
      <c r="J33" s="43">
        <f>I33/C33*1000</f>
        <v>109.14529914529913</v>
      </c>
      <c r="K33" s="28"/>
      <c r="L33" s="28"/>
      <c r="M33" s="28"/>
      <c r="N33" s="28"/>
      <c r="O33" s="28"/>
      <c r="P33" s="28"/>
    </row>
    <row r="34" spans="1:16" ht="33" customHeight="1" thickTop="1" thickBot="1" x14ac:dyDescent="0.3">
      <c r="A34" s="417"/>
      <c r="B34" s="418" t="s">
        <v>8</v>
      </c>
      <c r="C34" s="417"/>
      <c r="D34" s="420">
        <f t="shared" ref="D34:I34" si="2">SUM(D26:D33)</f>
        <v>24.82</v>
      </c>
      <c r="E34" s="420">
        <f t="shared" si="2"/>
        <v>28.340000000000003</v>
      </c>
      <c r="F34" s="420">
        <f t="shared" si="2"/>
        <v>113.92000000000002</v>
      </c>
      <c r="G34" s="420">
        <f t="shared" si="2"/>
        <v>810.02</v>
      </c>
      <c r="H34" s="420">
        <f t="shared" si="2"/>
        <v>60</v>
      </c>
      <c r="I34" s="421">
        <f t="shared" si="2"/>
        <v>96</v>
      </c>
      <c r="J34" s="37"/>
      <c r="K34" s="37"/>
      <c r="L34" s="37"/>
      <c r="M34" s="37"/>
      <c r="N34" s="37"/>
      <c r="O34" s="37"/>
      <c r="P34" s="37"/>
    </row>
    <row r="35" spans="1:16" ht="33.75" hidden="1" customHeight="1" thickBot="1" x14ac:dyDescent="0.3">
      <c r="A35" s="15"/>
      <c r="B35" s="77" t="s">
        <v>10</v>
      </c>
      <c r="C35" s="16"/>
      <c r="D35" s="16">
        <f>D18+D34</f>
        <v>44.22</v>
      </c>
      <c r="E35" s="16">
        <f>E18+E34</f>
        <v>47.84</v>
      </c>
      <c r="F35" s="16">
        <f>F18+F34</f>
        <v>197.62</v>
      </c>
      <c r="G35" s="78">
        <f>G18+G34</f>
        <v>1397.92</v>
      </c>
      <c r="H35" s="78"/>
      <c r="I35" s="156"/>
      <c r="J35" s="28"/>
      <c r="K35" s="37"/>
      <c r="L35" s="37"/>
      <c r="M35" s="37"/>
      <c r="N35" s="37"/>
      <c r="O35" s="28"/>
      <c r="P35" s="28"/>
    </row>
    <row r="36" spans="1:16" ht="33.75" hidden="1" customHeight="1" x14ac:dyDescent="0.25">
      <c r="A36" s="79"/>
      <c r="B36" s="80" t="s">
        <v>24</v>
      </c>
      <c r="C36" s="79"/>
      <c r="D36" s="79"/>
      <c r="E36" s="79"/>
      <c r="F36" s="79"/>
      <c r="G36" s="81"/>
      <c r="H36" s="81"/>
      <c r="I36" s="159"/>
      <c r="J36" s="28"/>
      <c r="K36" s="37"/>
      <c r="L36" s="37"/>
      <c r="M36" s="37"/>
      <c r="N36" s="37"/>
      <c r="O36" s="28"/>
      <c r="P36" s="28"/>
    </row>
    <row r="37" spans="1:16" ht="33.75" hidden="1" customHeight="1" x14ac:dyDescent="0.25">
      <c r="A37" s="79"/>
      <c r="B37" s="82"/>
      <c r="C37" s="79"/>
      <c r="D37" s="79"/>
      <c r="E37" s="79"/>
      <c r="F37" s="79"/>
      <c r="G37" s="81"/>
      <c r="H37" s="81"/>
      <c r="I37" s="159"/>
      <c r="J37" s="28"/>
      <c r="K37" s="37"/>
      <c r="L37" s="37"/>
      <c r="M37" s="37"/>
      <c r="N37" s="37"/>
      <c r="O37" s="28"/>
      <c r="P37" s="28"/>
    </row>
    <row r="38" spans="1:16" ht="33.75" hidden="1" customHeight="1" x14ac:dyDescent="0.25">
      <c r="A38" s="79"/>
      <c r="B38" s="82"/>
      <c r="C38" s="79"/>
      <c r="D38" s="79"/>
      <c r="E38" s="79"/>
      <c r="F38" s="79"/>
      <c r="G38" s="81"/>
      <c r="H38" s="81"/>
      <c r="I38" s="159"/>
      <c r="J38" s="28"/>
      <c r="K38" s="37"/>
      <c r="L38" s="37"/>
      <c r="M38" s="37"/>
      <c r="N38" s="37"/>
      <c r="O38" s="28"/>
      <c r="P38" s="28"/>
    </row>
    <row r="39" spans="1:16" ht="33.75" hidden="1" customHeight="1" x14ac:dyDescent="0.25">
      <c r="A39" s="79"/>
      <c r="B39" s="82"/>
      <c r="C39" s="79"/>
      <c r="D39" s="79"/>
      <c r="E39" s="79"/>
      <c r="F39" s="79"/>
      <c r="G39" s="81"/>
      <c r="H39" s="81"/>
      <c r="I39" s="159"/>
      <c r="J39" s="28"/>
      <c r="K39" s="37"/>
      <c r="L39" s="37"/>
      <c r="M39" s="37"/>
      <c r="N39" s="37"/>
      <c r="O39" s="28"/>
      <c r="P39" s="28"/>
    </row>
    <row r="40" spans="1:16" ht="33.75" hidden="1" customHeight="1" thickBot="1" x14ac:dyDescent="0.3">
      <c r="A40" s="79"/>
      <c r="B40" s="73" t="s">
        <v>8</v>
      </c>
      <c r="C40" s="68"/>
      <c r="D40" s="79"/>
      <c r="E40" s="79"/>
      <c r="F40" s="79"/>
      <c r="G40" s="81"/>
      <c r="H40" s="81"/>
      <c r="I40" s="159"/>
      <c r="J40" s="28"/>
      <c r="K40" s="37"/>
      <c r="L40" s="37"/>
      <c r="M40" s="37"/>
      <c r="N40" s="37"/>
      <c r="O40" s="28"/>
      <c r="P40" s="28"/>
    </row>
    <row r="41" spans="1:16" ht="35.1" customHeight="1" thickTop="1" thickBot="1" x14ac:dyDescent="0.3">
      <c r="A41" s="15"/>
      <c r="B41" s="96" t="s">
        <v>31</v>
      </c>
      <c r="C41" s="15"/>
      <c r="D41" s="15"/>
      <c r="E41" s="15"/>
      <c r="F41" s="15"/>
      <c r="G41" s="83"/>
      <c r="H41" s="83"/>
      <c r="I41" s="151"/>
      <c r="J41" s="28"/>
      <c r="K41" s="37"/>
      <c r="L41" s="37"/>
      <c r="M41" s="37"/>
      <c r="N41" s="37"/>
      <c r="O41" s="28"/>
      <c r="P41" s="28"/>
    </row>
    <row r="42" spans="1:16" ht="35.1" customHeight="1" thickBot="1" x14ac:dyDescent="0.3">
      <c r="A42" s="269">
        <v>114</v>
      </c>
      <c r="B42" s="194" t="s">
        <v>133</v>
      </c>
      <c r="C42" s="195" t="s">
        <v>160</v>
      </c>
      <c r="D42" s="36">
        <v>2.9</v>
      </c>
      <c r="E42" s="36">
        <v>4.4000000000000004</v>
      </c>
      <c r="F42" s="36">
        <v>20</v>
      </c>
      <c r="G42" s="26">
        <f>(D42*4)+(E42*9)+(F42*4)</f>
        <v>131.19999999999999</v>
      </c>
      <c r="H42" s="26">
        <v>0</v>
      </c>
      <c r="I42" s="148">
        <v>9.25</v>
      </c>
      <c r="J42" s="37"/>
      <c r="K42" s="37"/>
      <c r="L42" s="37"/>
      <c r="M42" s="37"/>
      <c r="N42" s="37"/>
      <c r="O42" s="37"/>
      <c r="P42" s="37"/>
    </row>
    <row r="43" spans="1:16" ht="35.1" customHeight="1" thickBot="1" x14ac:dyDescent="0.3">
      <c r="A43" s="131" t="s">
        <v>88</v>
      </c>
      <c r="B43" s="196" t="s">
        <v>95</v>
      </c>
      <c r="C43" s="197" t="s">
        <v>142</v>
      </c>
      <c r="D43" s="24">
        <v>15.7</v>
      </c>
      <c r="E43" s="24">
        <v>17.600000000000001</v>
      </c>
      <c r="F43" s="24">
        <v>27.3</v>
      </c>
      <c r="G43" s="63">
        <f>(D43+F43)*4+E43*9</f>
        <v>330.4</v>
      </c>
      <c r="H43" s="63">
        <v>0</v>
      </c>
      <c r="I43" s="137">
        <v>54.37</v>
      </c>
      <c r="J43" s="37"/>
      <c r="K43" s="37"/>
      <c r="L43" s="37"/>
      <c r="M43" s="37"/>
      <c r="N43" s="37"/>
      <c r="O43" s="37"/>
      <c r="P43" s="37"/>
    </row>
    <row r="44" spans="1:16" ht="35.1" customHeight="1" thickBot="1" x14ac:dyDescent="0.3">
      <c r="A44" s="131">
        <v>520</v>
      </c>
      <c r="B44" s="196" t="s">
        <v>226</v>
      </c>
      <c r="C44" s="603">
        <v>180</v>
      </c>
      <c r="D44" s="24">
        <v>4.2</v>
      </c>
      <c r="E44" s="24">
        <v>4.13</v>
      </c>
      <c r="F44" s="24">
        <v>25.54</v>
      </c>
      <c r="G44" s="63">
        <f>(D44+F44)*4+E44*9</f>
        <v>156.13</v>
      </c>
      <c r="H44" s="63">
        <v>0</v>
      </c>
      <c r="I44" s="148">
        <v>17.11</v>
      </c>
      <c r="J44" s="37"/>
      <c r="K44" s="37"/>
      <c r="L44" s="37"/>
      <c r="M44" s="37"/>
      <c r="N44" s="37"/>
      <c r="O44" s="37"/>
      <c r="P44" s="37"/>
    </row>
    <row r="45" spans="1:16" ht="35.1" customHeight="1" thickBot="1" x14ac:dyDescent="0.3">
      <c r="A45" s="131">
        <v>523</v>
      </c>
      <c r="B45" s="212" t="s">
        <v>165</v>
      </c>
      <c r="C45" s="125">
        <v>25</v>
      </c>
      <c r="D45" s="36">
        <v>0.65</v>
      </c>
      <c r="E45" s="36">
        <v>0.9</v>
      </c>
      <c r="F45" s="36">
        <v>4.8</v>
      </c>
      <c r="G45" s="63">
        <f>(D45+F45)*4+E45*9</f>
        <v>29.9</v>
      </c>
      <c r="H45" s="54">
        <v>0</v>
      </c>
      <c r="I45" s="148">
        <v>8.89</v>
      </c>
      <c r="J45" s="37"/>
      <c r="K45" s="37"/>
      <c r="L45" s="37"/>
      <c r="M45" s="37"/>
      <c r="N45" s="37"/>
      <c r="O45" s="37"/>
      <c r="P45" s="37"/>
    </row>
    <row r="46" spans="1:16" ht="35.1" customHeight="1" thickBot="1" x14ac:dyDescent="0.3">
      <c r="A46" s="269">
        <v>634</v>
      </c>
      <c r="B46" s="196" t="s">
        <v>99</v>
      </c>
      <c r="C46" s="197" t="s">
        <v>93</v>
      </c>
      <c r="D46" s="66">
        <v>0.2</v>
      </c>
      <c r="E46" s="66">
        <v>0.08</v>
      </c>
      <c r="F46" s="66">
        <v>17.420000000000002</v>
      </c>
      <c r="G46" s="67">
        <f>(D46*4)+(E46*9)+(F46*4)</f>
        <v>71.2</v>
      </c>
      <c r="H46" s="67">
        <v>70</v>
      </c>
      <c r="I46" s="137">
        <v>8.52</v>
      </c>
      <c r="J46" s="37"/>
      <c r="K46" s="37"/>
      <c r="L46" s="37"/>
      <c r="M46" s="37"/>
      <c r="N46" s="37"/>
      <c r="O46" s="37"/>
      <c r="P46" s="37"/>
    </row>
    <row r="47" spans="1:16" ht="35.1" customHeight="1" thickBot="1" x14ac:dyDescent="0.3">
      <c r="A47" s="132" t="s">
        <v>15</v>
      </c>
      <c r="B47" s="213" t="s">
        <v>36</v>
      </c>
      <c r="C47" s="131">
        <v>37</v>
      </c>
      <c r="D47" s="24">
        <v>1.7</v>
      </c>
      <c r="E47" s="24">
        <v>0.4</v>
      </c>
      <c r="F47" s="24">
        <v>11.6</v>
      </c>
      <c r="G47" s="26">
        <f>(D47*4)+(E47*9)+(F47*4)</f>
        <v>56.8</v>
      </c>
      <c r="H47" s="26">
        <v>0</v>
      </c>
      <c r="I47" s="137">
        <v>2.3199999999999998</v>
      </c>
      <c r="J47" s="43">
        <f>I47/C47*1000</f>
        <v>62.702702702702702</v>
      </c>
      <c r="K47" s="37"/>
      <c r="L47" s="37"/>
      <c r="M47" s="37"/>
      <c r="N47" s="37"/>
      <c r="O47" s="37"/>
      <c r="P47" s="37"/>
    </row>
    <row r="48" spans="1:16" ht="33.75" customHeight="1" thickBot="1" x14ac:dyDescent="0.3">
      <c r="A48" s="132" t="s">
        <v>15</v>
      </c>
      <c r="B48" s="214" t="s">
        <v>13</v>
      </c>
      <c r="C48" s="169">
        <v>28.3</v>
      </c>
      <c r="D48" s="24">
        <v>1.1299999999999999</v>
      </c>
      <c r="E48" s="24">
        <v>0.3</v>
      </c>
      <c r="F48" s="24">
        <v>7.47</v>
      </c>
      <c r="G48" s="26">
        <f>(D48*4)+(E48*9)+(F48*4)</f>
        <v>37.099999999999994</v>
      </c>
      <c r="H48" s="26">
        <v>0</v>
      </c>
      <c r="I48" s="148">
        <v>1.77</v>
      </c>
      <c r="J48" s="43">
        <f>I48/C48*1000</f>
        <v>62.544169611307417</v>
      </c>
      <c r="K48" s="37"/>
      <c r="L48" s="37"/>
      <c r="M48" s="37"/>
      <c r="N48" s="37"/>
      <c r="O48" s="37"/>
      <c r="P48" s="37"/>
    </row>
    <row r="49" spans="1:16" ht="35.1" customHeight="1" thickBot="1" x14ac:dyDescent="0.3">
      <c r="A49" s="246" t="s">
        <v>15</v>
      </c>
      <c r="B49" s="247" t="s">
        <v>33</v>
      </c>
      <c r="C49" s="260" t="s">
        <v>246</v>
      </c>
      <c r="D49" s="227">
        <v>0.6</v>
      </c>
      <c r="E49" s="227">
        <v>0.6</v>
      </c>
      <c r="F49" s="227">
        <v>16.399999999999999</v>
      </c>
      <c r="G49" s="26">
        <f>(D49*4)+(E49*9)+(F49*4)</f>
        <v>73.399999999999991</v>
      </c>
      <c r="H49" s="26">
        <v>0</v>
      </c>
      <c r="I49" s="175">
        <v>12.77</v>
      </c>
      <c r="J49" s="43">
        <f>I49/C49*1000</f>
        <v>109.14529914529913</v>
      </c>
      <c r="K49" s="37"/>
      <c r="L49" s="37"/>
      <c r="M49" s="37"/>
      <c r="N49" s="28"/>
      <c r="O49" s="37"/>
      <c r="P49" s="28"/>
    </row>
    <row r="50" spans="1:16" ht="35.1" customHeight="1" thickTop="1" thickBot="1" x14ac:dyDescent="0.3">
      <c r="A50" s="417"/>
      <c r="B50" s="418" t="s">
        <v>8</v>
      </c>
      <c r="C50" s="417"/>
      <c r="D50" s="419">
        <f>SUM(D40:D49)</f>
        <v>27.079999999999995</v>
      </c>
      <c r="E50" s="419">
        <f>SUM(E40:E49)</f>
        <v>28.409999999999997</v>
      </c>
      <c r="F50" s="419">
        <f>SUM(F40:F49)</f>
        <v>130.53</v>
      </c>
      <c r="G50" s="420">
        <f>SUM(G42:G49)</f>
        <v>886.13</v>
      </c>
      <c r="H50" s="420">
        <f>SUM(H42:H49)</f>
        <v>70</v>
      </c>
      <c r="I50" s="421">
        <f>SUM(I42:I49)</f>
        <v>114.99999999999997</v>
      </c>
      <c r="J50" s="28"/>
      <c r="K50" s="37"/>
      <c r="L50" s="37"/>
      <c r="M50" s="37"/>
      <c r="N50" s="28"/>
      <c r="O50" s="37"/>
      <c r="P50" s="28"/>
    </row>
    <row r="51" spans="1:16" ht="24.95" customHeight="1" thickTop="1" thickBot="1" x14ac:dyDescent="0.3">
      <c r="A51" s="18"/>
      <c r="B51" s="59" t="s">
        <v>24</v>
      </c>
      <c r="C51" s="17"/>
      <c r="D51" s="71"/>
      <c r="E51" s="71"/>
      <c r="F51" s="71"/>
      <c r="G51" s="429"/>
      <c r="H51" s="429"/>
      <c r="I51" s="150"/>
      <c r="J51" s="28"/>
      <c r="K51" s="37"/>
      <c r="L51" s="37"/>
      <c r="M51" s="37"/>
      <c r="N51" s="28"/>
      <c r="O51" s="37"/>
      <c r="P51" s="28"/>
    </row>
    <row r="52" spans="1:16" ht="30.75" customHeight="1" thickBot="1" x14ac:dyDescent="0.3">
      <c r="A52" s="185"/>
      <c r="B52" s="368" t="s">
        <v>187</v>
      </c>
      <c r="C52" s="187">
        <v>75</v>
      </c>
      <c r="D52" s="106">
        <v>3.5</v>
      </c>
      <c r="E52" s="106">
        <v>13.7</v>
      </c>
      <c r="F52" s="106">
        <v>36.6</v>
      </c>
      <c r="G52" s="67">
        <f>(D52*4)+(E52*9)+(F52*4)</f>
        <v>283.70000000000005</v>
      </c>
      <c r="H52" s="67">
        <v>0</v>
      </c>
      <c r="I52" s="655">
        <v>10.08</v>
      </c>
      <c r="J52" s="184"/>
      <c r="K52" s="37"/>
      <c r="L52" s="37"/>
      <c r="M52" s="37"/>
      <c r="N52" s="28"/>
      <c r="O52" s="37"/>
      <c r="P52" s="28"/>
    </row>
    <row r="53" spans="1:16" ht="42" customHeight="1" thickBot="1" x14ac:dyDescent="0.3">
      <c r="A53" s="430"/>
      <c r="B53" s="431" t="s">
        <v>11</v>
      </c>
      <c r="C53" s="432">
        <v>200</v>
      </c>
      <c r="D53" s="92">
        <v>3.8</v>
      </c>
      <c r="E53" s="92">
        <v>3.2</v>
      </c>
      <c r="F53" s="92">
        <v>20.170000000000002</v>
      </c>
      <c r="G53" s="67">
        <f>(D53*4)+(E53*9)+(F53*4)</f>
        <v>124.68</v>
      </c>
      <c r="H53" s="67">
        <v>0</v>
      </c>
      <c r="I53" s="654">
        <v>6.9</v>
      </c>
      <c r="J53" s="28"/>
      <c r="K53" s="37"/>
      <c r="L53" s="37"/>
      <c r="M53" s="37"/>
      <c r="N53" s="28"/>
      <c r="O53" s="37"/>
      <c r="P53" s="28"/>
    </row>
    <row r="54" spans="1:16" ht="42" customHeight="1" thickBot="1" x14ac:dyDescent="0.3">
      <c r="A54" s="139" t="s">
        <v>15</v>
      </c>
      <c r="B54" s="608" t="s">
        <v>33</v>
      </c>
      <c r="C54" s="609" t="s">
        <v>247</v>
      </c>
      <c r="D54" s="610">
        <v>0.8</v>
      </c>
      <c r="E54" s="610">
        <v>0.8</v>
      </c>
      <c r="F54" s="610">
        <v>20.100000000000001</v>
      </c>
      <c r="G54" s="54">
        <f>(D54*4)+(E54*9)+(F54*4)</f>
        <v>90.800000000000011</v>
      </c>
      <c r="H54" s="54">
        <v>0</v>
      </c>
      <c r="I54" s="175">
        <v>15.02</v>
      </c>
      <c r="J54" s="43">
        <f>I54/C54*1000</f>
        <v>109.15697674418605</v>
      </c>
      <c r="K54" s="37"/>
      <c r="L54" s="37"/>
      <c r="M54" s="37"/>
      <c r="N54" s="28"/>
      <c r="O54" s="37"/>
      <c r="P54" s="28"/>
    </row>
    <row r="55" spans="1:16" ht="34.5" customHeight="1" thickBot="1" x14ac:dyDescent="0.3">
      <c r="A55" s="605"/>
      <c r="B55" s="606" t="s">
        <v>8</v>
      </c>
      <c r="C55" s="605"/>
      <c r="D55" s="605"/>
      <c r="E55" s="605">
        <f>SUM(E52:E53)</f>
        <v>16.899999999999999</v>
      </c>
      <c r="F55" s="605">
        <f>SUM(F52:F53)</f>
        <v>56.77</v>
      </c>
      <c r="G55" s="607">
        <f>SUM(G52:G53)</f>
        <v>408.38000000000005</v>
      </c>
      <c r="H55" s="611">
        <v>0</v>
      </c>
      <c r="I55" s="592">
        <f>SUM(I52:I54)</f>
        <v>32</v>
      </c>
      <c r="J55" s="28"/>
      <c r="K55" s="37"/>
      <c r="L55" s="37"/>
      <c r="M55" s="37"/>
      <c r="N55" s="28"/>
      <c r="O55" s="37"/>
      <c r="P55" s="28"/>
    </row>
    <row r="56" spans="1:16" ht="36" customHeight="1" thickTop="1" thickBot="1" x14ac:dyDescent="0.3">
      <c r="A56" s="133"/>
      <c r="B56" s="95" t="s">
        <v>127</v>
      </c>
      <c r="C56" s="25"/>
      <c r="D56" s="25"/>
      <c r="E56" s="25"/>
      <c r="F56" s="25"/>
      <c r="G56" s="264"/>
      <c r="H56" s="264"/>
      <c r="I56" s="150"/>
      <c r="J56" s="37"/>
      <c r="K56" s="37"/>
      <c r="L56" s="37"/>
      <c r="M56" s="37"/>
      <c r="N56" s="37"/>
      <c r="O56" s="37"/>
      <c r="P56" s="37"/>
    </row>
    <row r="57" spans="1:16" ht="69.75" customHeight="1" thickBot="1" x14ac:dyDescent="0.3">
      <c r="A57" s="131" t="s">
        <v>86</v>
      </c>
      <c r="B57" s="196" t="s">
        <v>97</v>
      </c>
      <c r="C57" s="197" t="s">
        <v>142</v>
      </c>
      <c r="D57" s="24">
        <v>14.6</v>
      </c>
      <c r="E57" s="36">
        <v>12.5</v>
      </c>
      <c r="F57" s="36">
        <v>19.399999999999999</v>
      </c>
      <c r="G57" s="63">
        <f>(D57+F57)*4+E57*9</f>
        <v>248.5</v>
      </c>
      <c r="H57" s="63">
        <v>0</v>
      </c>
      <c r="I57" s="137">
        <v>38.71</v>
      </c>
      <c r="J57" s="28"/>
      <c r="K57" s="28"/>
      <c r="L57" s="28"/>
      <c r="M57" s="28"/>
      <c r="N57" s="28"/>
      <c r="O57" s="28"/>
      <c r="P57" s="28"/>
    </row>
    <row r="58" spans="1:16" ht="36" customHeight="1" thickBot="1" x14ac:dyDescent="0.3">
      <c r="A58" s="131">
        <v>685</v>
      </c>
      <c r="B58" s="196" t="s">
        <v>12</v>
      </c>
      <c r="C58" s="197">
        <v>200</v>
      </c>
      <c r="D58" s="24">
        <v>0.2</v>
      </c>
      <c r="E58" s="24">
        <v>0</v>
      </c>
      <c r="F58" s="24">
        <v>14</v>
      </c>
      <c r="G58" s="63">
        <f>(D58+F58)*4+E58*9</f>
        <v>56.8</v>
      </c>
      <c r="H58" s="63">
        <v>0</v>
      </c>
      <c r="I58" s="137">
        <v>1.93</v>
      </c>
    </row>
    <row r="59" spans="1:16" ht="30" customHeight="1" thickBot="1" x14ac:dyDescent="0.35">
      <c r="A59" s="131" t="s">
        <v>76</v>
      </c>
      <c r="B59" s="216" t="s">
        <v>36</v>
      </c>
      <c r="C59" s="217">
        <v>21.7</v>
      </c>
      <c r="D59" s="24">
        <v>1.5</v>
      </c>
      <c r="E59" s="24">
        <v>0.2</v>
      </c>
      <c r="F59" s="24">
        <v>8.9</v>
      </c>
      <c r="G59" s="26">
        <f>(D59+F59)*4+E59*9</f>
        <v>43.4</v>
      </c>
      <c r="H59" s="26">
        <v>0</v>
      </c>
      <c r="I59" s="148">
        <v>1.36</v>
      </c>
      <c r="J59" s="43">
        <f>I59/C59*1000</f>
        <v>62.672811059907836</v>
      </c>
      <c r="K59" s="29"/>
      <c r="L59" s="31"/>
      <c r="M59" s="31"/>
      <c r="N59" s="31"/>
      <c r="O59" s="31"/>
      <c r="P59" s="31"/>
    </row>
    <row r="60" spans="1:16" ht="10.5" customHeight="1" thickBot="1" x14ac:dyDescent="0.35">
      <c r="A60" s="132"/>
      <c r="B60" s="566"/>
      <c r="C60" s="567"/>
      <c r="D60" s="113"/>
      <c r="E60" s="113"/>
      <c r="F60" s="113"/>
      <c r="G60" s="232"/>
      <c r="H60" s="232"/>
      <c r="I60" s="160"/>
      <c r="J60" s="43" t="e">
        <f>I60/C60*1000</f>
        <v>#DIV/0!</v>
      </c>
      <c r="K60" s="29"/>
      <c r="L60" s="31"/>
      <c r="M60" s="31"/>
      <c r="N60" s="31"/>
      <c r="O60" s="31"/>
      <c r="P60" s="31"/>
    </row>
    <row r="61" spans="1:16" ht="24.75" hidden="1" customHeight="1" thickBot="1" x14ac:dyDescent="0.35">
      <c r="A61" s="163"/>
      <c r="B61" s="437"/>
      <c r="C61" s="163"/>
      <c r="D61" s="36"/>
      <c r="E61" s="36"/>
      <c r="F61" s="36"/>
      <c r="G61" s="26"/>
      <c r="H61" s="296"/>
      <c r="I61" s="149"/>
      <c r="J61" s="29"/>
      <c r="K61" s="29"/>
      <c r="L61" s="31"/>
      <c r="M61" s="31"/>
      <c r="N61" s="31"/>
      <c r="O61" s="31"/>
      <c r="P61" s="31"/>
    </row>
    <row r="62" spans="1:16" ht="35.1" customHeight="1" thickTop="1" thickBot="1" x14ac:dyDescent="0.35">
      <c r="A62" s="417"/>
      <c r="B62" s="418" t="s">
        <v>8</v>
      </c>
      <c r="C62" s="417"/>
      <c r="D62" s="419">
        <f>SUM(D58:D61)</f>
        <v>1.7</v>
      </c>
      <c r="E62" s="419">
        <f>SUM(E58:E61)</f>
        <v>0.2</v>
      </c>
      <c r="F62" s="419">
        <f>SUM(F58:F61)</f>
        <v>22.9</v>
      </c>
      <c r="G62" s="420">
        <f>SUM(G57:G61)</f>
        <v>348.7</v>
      </c>
      <c r="H62" s="420">
        <f>SUM(H57:H61)</f>
        <v>0</v>
      </c>
      <c r="I62" s="421">
        <f>SUM(I57:I61)</f>
        <v>42</v>
      </c>
      <c r="J62" s="29"/>
      <c r="K62" s="29"/>
      <c r="L62" s="31"/>
      <c r="M62" s="31"/>
      <c r="N62" s="31"/>
      <c r="O62" s="31"/>
      <c r="P62" s="31"/>
    </row>
    <row r="63" spans="1:16" ht="35.1" customHeight="1" thickTop="1" thickBot="1" x14ac:dyDescent="0.3">
      <c r="A63" s="422"/>
      <c r="B63" s="95" t="s">
        <v>129</v>
      </c>
      <c r="C63" s="422"/>
      <c r="D63" s="422"/>
      <c r="E63" s="422"/>
      <c r="F63" s="422"/>
      <c r="G63" s="422"/>
      <c r="H63" s="422"/>
      <c r="I63" s="422"/>
    </row>
    <row r="64" spans="1:16" ht="35.1" customHeight="1" thickBot="1" x14ac:dyDescent="0.3">
      <c r="A64" s="131" t="s">
        <v>88</v>
      </c>
      <c r="B64" s="196" t="s">
        <v>95</v>
      </c>
      <c r="C64" s="197" t="s">
        <v>206</v>
      </c>
      <c r="D64" s="24">
        <v>15.7</v>
      </c>
      <c r="E64" s="24">
        <v>17.600000000000001</v>
      </c>
      <c r="F64" s="24">
        <v>27.3</v>
      </c>
      <c r="G64" s="63">
        <f>(D64+F64)*4+E64*9</f>
        <v>330.4</v>
      </c>
      <c r="H64" s="63">
        <v>0</v>
      </c>
      <c r="I64" s="137">
        <v>45.29</v>
      </c>
    </row>
    <row r="65" spans="1:10" ht="35.1" customHeight="1" thickBot="1" x14ac:dyDescent="0.3">
      <c r="A65" s="131">
        <v>520</v>
      </c>
      <c r="B65" s="196" t="s">
        <v>226</v>
      </c>
      <c r="C65" s="603">
        <v>180</v>
      </c>
      <c r="D65" s="24">
        <v>4.2</v>
      </c>
      <c r="E65" s="24">
        <v>4.13</v>
      </c>
      <c r="F65" s="24">
        <v>25.54</v>
      </c>
      <c r="G65" s="63">
        <f>(D65+F65)*4+E65*9</f>
        <v>156.13</v>
      </c>
      <c r="H65" s="63">
        <v>0</v>
      </c>
      <c r="I65" s="148">
        <v>17.11</v>
      </c>
    </row>
    <row r="66" spans="1:10" ht="35.1" customHeight="1" thickBot="1" x14ac:dyDescent="0.3">
      <c r="A66" s="131">
        <v>523</v>
      </c>
      <c r="B66" s="212" t="s">
        <v>165</v>
      </c>
      <c r="C66" s="125">
        <v>15</v>
      </c>
      <c r="D66" s="36">
        <v>0.65</v>
      </c>
      <c r="E66" s="36">
        <v>0.9</v>
      </c>
      <c r="F66" s="36">
        <v>4.8</v>
      </c>
      <c r="G66" s="63">
        <f>(D66+F66)*4+E66*9</f>
        <v>29.9</v>
      </c>
      <c r="H66" s="54">
        <v>0</v>
      </c>
      <c r="I66" s="148">
        <v>5.29</v>
      </c>
    </row>
    <row r="67" spans="1:10" ht="35.1" customHeight="1" thickBot="1" x14ac:dyDescent="0.3">
      <c r="A67" s="269">
        <v>634</v>
      </c>
      <c r="B67" s="196" t="s">
        <v>99</v>
      </c>
      <c r="C67" s="197" t="s">
        <v>93</v>
      </c>
      <c r="D67" s="66">
        <v>0</v>
      </c>
      <c r="E67" s="66">
        <v>0</v>
      </c>
      <c r="F67" s="66">
        <v>14.97</v>
      </c>
      <c r="G67" s="67">
        <f>(D67*4)+(E67*9)+(F67*4)</f>
        <v>59.88</v>
      </c>
      <c r="H67" s="67">
        <v>70</v>
      </c>
      <c r="I67" s="137">
        <v>8.52</v>
      </c>
      <c r="J67" s="43" t="e">
        <f>I67/C67*1000</f>
        <v>#VALUE!</v>
      </c>
    </row>
    <row r="68" spans="1:10" ht="49.5" customHeight="1" thickBot="1" x14ac:dyDescent="0.3">
      <c r="A68" s="132" t="s">
        <v>15</v>
      </c>
      <c r="B68" s="213" t="s">
        <v>36</v>
      </c>
      <c r="C68" s="131">
        <v>28.6</v>
      </c>
      <c r="D68" s="24">
        <v>4.62</v>
      </c>
      <c r="E68" s="24">
        <v>0.6</v>
      </c>
      <c r="F68" s="24">
        <v>28.7</v>
      </c>
      <c r="G68" s="26">
        <f>(D68*4)+(E68*9)+(F68*4)</f>
        <v>138.68</v>
      </c>
      <c r="H68" s="26">
        <v>0</v>
      </c>
      <c r="I68" s="137">
        <v>1.79</v>
      </c>
      <c r="J68" s="43">
        <f>I68/C68*1000</f>
        <v>62.587412587412587</v>
      </c>
    </row>
    <row r="69" spans="1:10" ht="35.1" customHeight="1" thickTop="1" thickBot="1" x14ac:dyDescent="0.3">
      <c r="A69" s="417"/>
      <c r="B69" s="418" t="s">
        <v>8</v>
      </c>
      <c r="C69" s="417"/>
      <c r="D69" s="419">
        <f t="shared" ref="D69:I69" si="3">SUM(D64:D68)</f>
        <v>25.169999999999998</v>
      </c>
      <c r="E69" s="419">
        <f t="shared" si="3"/>
        <v>23.23</v>
      </c>
      <c r="F69" s="419">
        <f t="shared" si="3"/>
        <v>101.31</v>
      </c>
      <c r="G69" s="419">
        <f t="shared" si="3"/>
        <v>714.99</v>
      </c>
      <c r="H69" s="420">
        <f t="shared" si="3"/>
        <v>70</v>
      </c>
      <c r="I69" s="421">
        <f t="shared" si="3"/>
        <v>78</v>
      </c>
    </row>
    <row r="70" spans="1:10" ht="35.1" customHeight="1" thickTop="1" x14ac:dyDescent="0.3">
      <c r="B70" s="32" t="s">
        <v>40</v>
      </c>
      <c r="C70" s="32"/>
      <c r="D70" s="32"/>
      <c r="E70" s="86"/>
      <c r="F70" s="85"/>
      <c r="G70" s="85"/>
      <c r="H70" s="85"/>
    </row>
    <row r="71" spans="1:10" ht="20.25" x14ac:dyDescent="0.3">
      <c r="B71" s="673"/>
      <c r="C71" s="673"/>
      <c r="D71" s="673"/>
      <c r="E71" s="86"/>
      <c r="F71" s="85"/>
      <c r="G71" s="85"/>
      <c r="H71" s="85"/>
    </row>
    <row r="72" spans="1:10" ht="20.25" x14ac:dyDescent="0.3">
      <c r="B72" s="673" t="s">
        <v>41</v>
      </c>
      <c r="C72" s="673"/>
      <c r="D72" s="673"/>
      <c r="E72" s="85"/>
      <c r="F72" s="85"/>
      <c r="G72" s="85"/>
      <c r="H72" s="85"/>
    </row>
    <row r="73" spans="1:10" ht="20.25" x14ac:dyDescent="0.3">
      <c r="B73" s="85"/>
      <c r="C73" s="85"/>
      <c r="D73" s="85"/>
      <c r="E73" s="85"/>
      <c r="F73" s="85"/>
      <c r="G73" s="85"/>
      <c r="H73" s="85"/>
    </row>
    <row r="74" spans="1:10" ht="20.25" x14ac:dyDescent="0.3">
      <c r="B74" s="32" t="s">
        <v>42</v>
      </c>
      <c r="C74" s="32"/>
      <c r="D74" s="32"/>
    </row>
  </sheetData>
  <mergeCells count="12">
    <mergeCell ref="B5:F5"/>
    <mergeCell ref="B6:F6"/>
    <mergeCell ref="D8:I8"/>
    <mergeCell ref="F7:I7"/>
    <mergeCell ref="G10:G11"/>
    <mergeCell ref="H10:H11"/>
    <mergeCell ref="B72:D72"/>
    <mergeCell ref="D9:E9"/>
    <mergeCell ref="C10:C12"/>
    <mergeCell ref="D10:F11"/>
    <mergeCell ref="B71:D71"/>
    <mergeCell ref="I10:I11"/>
  </mergeCells>
  <phoneticPr fontId="29" type="noConversion"/>
  <printOptions horizontalCentered="1"/>
  <pageMargins left="0.19685039370078741" right="0.39370078740157483" top="0.19685039370078741" bottom="0.98425196850393704" header="0.70866141732283472" footer="0.51181102362204722"/>
  <pageSetup paperSize="9" scale="36" orientation="portrait" r:id="rId1"/>
  <headerFooter alignWithMargins="0"/>
  <colBreaks count="1" manualBreakCount="1">
    <brk id="10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42</vt:i4>
      </vt:variant>
      <vt:variant>
        <vt:lpstr>Именованные диапазоны</vt:lpstr>
      </vt:variant>
      <vt:variant>
        <vt:i4>42</vt:i4>
      </vt:variant>
    </vt:vector>
  </HeadingPairs>
  <TitlesOfParts>
    <vt:vector size="84" baseType="lpstr">
      <vt:lpstr>1 день 17.05 (сош3)</vt:lpstr>
      <vt:lpstr>1 день 31.05 (сош3) (2)</vt:lpstr>
      <vt:lpstr>1 день 04.05;17.05;31.05</vt:lpstr>
      <vt:lpstr>1 деньКАДЕТЫ 04.05; 17.05;31.05</vt:lpstr>
      <vt:lpstr>2 день 05.05; 18.05 (меню 2)</vt:lpstr>
      <vt:lpstr>2 день 18.05 (СОШ 3)</vt:lpstr>
      <vt:lpstr>2 день 05.05; 18.05</vt:lpstr>
      <vt:lpstr>2 деньСОШ2 05.05;18.05(меню №2)</vt:lpstr>
      <vt:lpstr>2 день городище 05.05; 18.05</vt:lpstr>
      <vt:lpstr>3 день19.05  (меню №2)</vt:lpstr>
      <vt:lpstr>3 день19.05  (СОШ 3)</vt:lpstr>
      <vt:lpstr>3 день19.05</vt:lpstr>
      <vt:lpstr>3 день 19.05 (меню№2СОШ2)</vt:lpstr>
      <vt:lpstr>3 день городище 19.05</vt:lpstr>
      <vt:lpstr>4 день20.05 (СОШ№3)</vt:lpstr>
      <vt:lpstr>4 день06.05;20.05</vt:lpstr>
      <vt:lpstr>4 день кадеты 06.05;20.05</vt:lpstr>
      <vt:lpstr>5 день 21.05 (СОШ 3)</vt:lpstr>
      <vt:lpstr>5 день 07.05;21.05</vt:lpstr>
      <vt:lpstr>5 денькадеты 07.05; 21.05</vt:lpstr>
      <vt:lpstr>6 день22.05 (суб) (СОШ 3)</vt:lpstr>
      <vt:lpstr>6 день 22.05 (суб)</vt:lpstr>
      <vt:lpstr>7 день11.05;24.05</vt:lpstr>
      <vt:lpstr>7 день кадеты 11.05;24.05</vt:lpstr>
      <vt:lpstr>8 день 12.05;25.05 (меню №2)</vt:lpstr>
      <vt:lpstr>8 день 12.05 (СОШ 3)</vt:lpstr>
      <vt:lpstr>8 день 25.05 (СОШ 3) (2)</vt:lpstr>
      <vt:lpstr>8 день 12.05;25.05</vt:lpstr>
      <vt:lpstr>8 день СОШ2 12.05;25.05 (меню2)</vt:lpstr>
      <vt:lpstr>8 день городище 12.0; 25.05</vt:lpstr>
      <vt:lpstr>9 день 26.05; (СОШ 3)</vt:lpstr>
      <vt:lpstr>9 день 26.05;</vt:lpstr>
      <vt:lpstr> 9 денькадеты 26.05</vt:lpstr>
      <vt:lpstr>10 день 13.05; (СОШ 3) (2)</vt:lpstr>
      <vt:lpstr>10 день 27.05; (СОШ 3)</vt:lpstr>
      <vt:lpstr>10 день 13.05;27.05</vt:lpstr>
      <vt:lpstr>10 день кадеты 13.05;27.05</vt:lpstr>
      <vt:lpstr>11 день 14.05; 28.05 (сош 3)</vt:lpstr>
      <vt:lpstr>11 день 14.05; 28.05</vt:lpstr>
      <vt:lpstr>11 день кадеты 14.05;28.05</vt:lpstr>
      <vt:lpstr>12 день15.05;29.05 (СОШ №3)</vt:lpstr>
      <vt:lpstr>12 день15.05;29.05</vt:lpstr>
      <vt:lpstr>' 9 денькадеты 26.05'!Область_печати</vt:lpstr>
      <vt:lpstr>'1 день 04.05;17.05;31.05'!Область_печати</vt:lpstr>
      <vt:lpstr>'1 день 17.05 (сош3)'!Область_печати</vt:lpstr>
      <vt:lpstr>'1 день 31.05 (сош3) (2)'!Область_печати</vt:lpstr>
      <vt:lpstr>'1 деньКАДЕТЫ 04.05; 17.05;31.05'!Область_печати</vt:lpstr>
      <vt:lpstr>'10 день 13.05; (СОШ 3) (2)'!Область_печати</vt:lpstr>
      <vt:lpstr>'10 день 13.05;27.05'!Область_печати</vt:lpstr>
      <vt:lpstr>'10 день 27.05; (СОШ 3)'!Область_печати</vt:lpstr>
      <vt:lpstr>'10 день кадеты 13.05;27.05'!Область_печати</vt:lpstr>
      <vt:lpstr>'11 день 14.05; 28.05'!Область_печати</vt:lpstr>
      <vt:lpstr>'11 день 14.05; 28.05 (сош 3)'!Область_печати</vt:lpstr>
      <vt:lpstr>'11 день кадеты 14.05;28.05'!Область_печати</vt:lpstr>
      <vt:lpstr>'12 день15.05;29.05'!Область_печати</vt:lpstr>
      <vt:lpstr>'12 день15.05;29.05 (СОШ №3)'!Область_печати</vt:lpstr>
      <vt:lpstr>'2 день 05.05; 18.05'!Область_печати</vt:lpstr>
      <vt:lpstr>'2 день 05.05; 18.05 (меню 2)'!Область_печати</vt:lpstr>
      <vt:lpstr>'2 день 18.05 (СОШ 3)'!Область_печати</vt:lpstr>
      <vt:lpstr>'2 день городище 05.05; 18.05'!Область_печати</vt:lpstr>
      <vt:lpstr>'2 деньСОШ2 05.05;18.05(меню №2)'!Область_печати</vt:lpstr>
      <vt:lpstr>'3 день 19.05 (меню№2СОШ2)'!Область_печати</vt:lpstr>
      <vt:lpstr>'3 день городище 19.05'!Область_печати</vt:lpstr>
      <vt:lpstr>'3 день19.05'!Область_печати</vt:lpstr>
      <vt:lpstr>'3 день19.05  (меню №2)'!Область_печати</vt:lpstr>
      <vt:lpstr>'3 день19.05  (СОШ 3)'!Область_печати</vt:lpstr>
      <vt:lpstr>'4 день кадеты 06.05;20.05'!Область_печати</vt:lpstr>
      <vt:lpstr>'4 день06.05;20.05'!Область_печати</vt:lpstr>
      <vt:lpstr>'4 день20.05 (СОШ№3)'!Область_печати</vt:lpstr>
      <vt:lpstr>'5 день 07.05;21.05'!Область_печати</vt:lpstr>
      <vt:lpstr>'5 день 21.05 (СОШ 3)'!Область_печати</vt:lpstr>
      <vt:lpstr>'5 денькадеты 07.05; 21.05'!Область_печати</vt:lpstr>
      <vt:lpstr>'6 день 22.05 (суб)'!Область_печати</vt:lpstr>
      <vt:lpstr>'6 день22.05 (суб) (СОШ 3)'!Область_печати</vt:lpstr>
      <vt:lpstr>'7 день кадеты 11.05;24.05'!Область_печати</vt:lpstr>
      <vt:lpstr>'7 день11.05;24.05'!Область_печати</vt:lpstr>
      <vt:lpstr>'8 день 12.05 (СОШ 3)'!Область_печати</vt:lpstr>
      <vt:lpstr>'8 день 12.05;25.05'!Область_печати</vt:lpstr>
      <vt:lpstr>'8 день 12.05;25.05 (меню №2)'!Область_печати</vt:lpstr>
      <vt:lpstr>'8 день 25.05 (СОШ 3) (2)'!Область_печати</vt:lpstr>
      <vt:lpstr>'8 день городище 12.0; 25.05'!Область_печати</vt:lpstr>
      <vt:lpstr>'8 день СОШ2 12.05;25.05 (меню2)'!Область_печати</vt:lpstr>
      <vt:lpstr>'9 день 26.05;'!Область_печати</vt:lpstr>
      <vt:lpstr>'9 день 26.05; (СОШ 3)'!Область_печати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Школа</cp:lastModifiedBy>
  <cp:lastPrinted>2021-05-04T03:05:53Z</cp:lastPrinted>
  <dcterms:created xsi:type="dcterms:W3CDTF">2014-01-29T02:38:01Z</dcterms:created>
  <dcterms:modified xsi:type="dcterms:W3CDTF">2021-05-26T03:27:41Z</dcterms:modified>
</cp:coreProperties>
</file>